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36" windowWidth="9690" windowHeight="7290" tabRatio="655" activeTab="0"/>
  </bookViews>
  <sheets>
    <sheet name="5с" sheetId="1" r:id="rId1"/>
  </sheets>
  <definedNames>
    <definedName name="_xlnm.Print_Area" localSheetId="0">'5с'!$A$1:$AH$54</definedName>
  </definedNames>
  <calcPr fullCalcOnLoad="1"/>
</workbook>
</file>

<file path=xl/sharedStrings.xml><?xml version="1.0" encoding="utf-8"?>
<sst xmlns="http://schemas.openxmlformats.org/spreadsheetml/2006/main" count="121" uniqueCount="74">
  <si>
    <t>Шифр дисципліни</t>
  </si>
  <si>
    <t>Дисципліна</t>
  </si>
  <si>
    <t>Лекції</t>
  </si>
  <si>
    <t>Лабораторні</t>
  </si>
  <si>
    <t>Заліки</t>
  </si>
  <si>
    <t>всього</t>
  </si>
  <si>
    <t>Практ/семін</t>
  </si>
  <si>
    <t>частка</t>
  </si>
  <si>
    <t>Разом:</t>
  </si>
  <si>
    <t>Самост. робота</t>
  </si>
  <si>
    <t>КАФЕДРА</t>
  </si>
  <si>
    <t>Всього</t>
  </si>
  <si>
    <t>Виробнича практика</t>
  </si>
  <si>
    <t>АОП</t>
  </si>
  <si>
    <t>1.Нормативна частина</t>
  </si>
  <si>
    <t>ПРР, ВГР, АОП, ТСТ</t>
  </si>
  <si>
    <t>Обсяг дисципліни                    (час на засвоєння)</t>
  </si>
  <si>
    <t>Аудиторне навантаження</t>
  </si>
  <si>
    <t>години</t>
  </si>
  <si>
    <t xml:space="preserve">загальний </t>
  </si>
  <si>
    <t>річний</t>
  </si>
  <si>
    <t>ECTS</t>
  </si>
  <si>
    <t>Екзамени</t>
  </si>
  <si>
    <t>Навчальні заняття</t>
  </si>
  <si>
    <t>Разом</t>
  </si>
  <si>
    <t>лекції</t>
  </si>
  <si>
    <t>I</t>
  </si>
  <si>
    <t>II</t>
  </si>
  <si>
    <t>Практ / семін</t>
  </si>
  <si>
    <t>Кількість екзаменів</t>
  </si>
  <si>
    <t>Кількість заліків</t>
  </si>
  <si>
    <t xml:space="preserve"> Годин на тиждень</t>
  </si>
  <si>
    <t xml:space="preserve">Декан ГФ </t>
  </si>
  <si>
    <t>Кількість годин на тиждень</t>
  </si>
  <si>
    <t xml:space="preserve">1.1.Цикл загально-інженерної та професійно-практичної підготовки </t>
  </si>
  <si>
    <t xml:space="preserve">2. ВИБІРКОВІ ДИСЦИПЛІНИ  ВНЗ </t>
  </si>
  <si>
    <t xml:space="preserve">3. ВИБІРКОВІ ДИСЦИПЛІНИ СТУДЕНТАМИ </t>
  </si>
  <si>
    <t>Модульний контроль</t>
  </si>
  <si>
    <t>Примітка</t>
  </si>
  <si>
    <t>кред</t>
  </si>
  <si>
    <t>этот год правильный отлажен через систему Деканат</t>
  </si>
  <si>
    <t>Цивільний захист</t>
  </si>
  <si>
    <t>Цикл цивільного захисту</t>
  </si>
  <si>
    <t>Осінній семестр</t>
  </si>
  <si>
    <t>Весняний семестр</t>
  </si>
  <si>
    <t>Охорона праці в галузі</t>
  </si>
  <si>
    <t>Дисципліни за вибором студентів</t>
  </si>
  <si>
    <t>Переддипломна практика</t>
  </si>
  <si>
    <t>Дипломування</t>
  </si>
  <si>
    <t>I,I</t>
  </si>
  <si>
    <t>Вентиляція шахт і рудників</t>
  </si>
  <si>
    <t>Професійні функції  та задачі спеціалістів</t>
  </si>
  <si>
    <t xml:space="preserve"> 2.1. Спеціалізація "Підземна розробка пластових родовищ"  </t>
  </si>
  <si>
    <t xml:space="preserve">Спеціалізація "Підземна розробка рудних родовищ"   </t>
  </si>
  <si>
    <t xml:space="preserve">Спеціалізація "Підземна розробка родовищ з поглибленим вивченням англійської мови"   </t>
  </si>
  <si>
    <t xml:space="preserve">Спеціалізація "Охорона праці в гірничому виробництві"   </t>
  </si>
  <si>
    <t xml:space="preserve">Спеціалізація "Транспортні системи гірничих підприємств"   </t>
  </si>
  <si>
    <t xml:space="preserve">Спеціалізація "Технологія акумулювання та транспорту газу"   </t>
  </si>
  <si>
    <t xml:space="preserve">                                                Цикл загально-інженерної та професійно-практичної підготовки</t>
  </si>
  <si>
    <t xml:space="preserve">Спеціалізація "Технологія акумулювання та транспорту газу" </t>
  </si>
  <si>
    <t>І</t>
  </si>
  <si>
    <t>2..1</t>
  </si>
  <si>
    <t>2.6.</t>
  </si>
  <si>
    <t>2.2.</t>
  </si>
  <si>
    <t>2.3.</t>
  </si>
  <si>
    <t>2.4.</t>
  </si>
  <si>
    <t>2.7.</t>
  </si>
  <si>
    <t>2.8.</t>
  </si>
  <si>
    <t xml:space="preserve">Спеціалізація "Підземна розробка родовищ з поглибленим вивченням інформаційних технологій"   </t>
  </si>
  <si>
    <r>
      <t xml:space="preserve">Контроль підсумк., </t>
    </r>
    <r>
      <rPr>
        <i/>
        <sz val="12"/>
        <rFont val="Arial Narrow"/>
        <family val="2"/>
      </rPr>
      <t>семестр</t>
    </r>
  </si>
  <si>
    <t>Дегазація родовищ</t>
  </si>
  <si>
    <t>Аварійно-рятувальні роботи</t>
  </si>
  <si>
    <r>
      <t xml:space="preserve"> НАВЧАЛЬНИЙ ПЛАН ПІДГОТОВКИ СПЕЦІАЛІСТІВ (спеціальність </t>
    </r>
    <r>
      <rPr>
        <b/>
        <i/>
        <sz val="14"/>
        <rFont val="Arial Cyr"/>
        <family val="0"/>
      </rPr>
      <t>Розробка родовищ та видобування корисних копалин</t>
    </r>
    <r>
      <rPr>
        <b/>
        <sz val="16"/>
        <rFont val="Arial Cyr"/>
        <family val="2"/>
      </rPr>
      <t xml:space="preserve">                  5 курс</t>
    </r>
  </si>
  <si>
    <t>20012/13 навчальний рік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</si>
</sst>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 ;\-0\ "/>
    <numFmt numFmtId="193" formatCode="0.0_ ;\-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[$-FC19]d\ mmmm\ yyyy\ &quot;г.&quot;"/>
  </numFmts>
  <fonts count="73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Narrow"/>
      <family val="2"/>
    </font>
    <font>
      <b/>
      <sz val="12"/>
      <name val="Arial Cyr"/>
      <family val="2"/>
    </font>
    <font>
      <sz val="12"/>
      <name val="Arial Narrow"/>
      <family val="2"/>
    </font>
    <font>
      <b/>
      <sz val="12"/>
      <name val="Courier New Cyr"/>
      <family val="3"/>
    </font>
    <font>
      <b/>
      <sz val="12"/>
      <name val="Arial"/>
      <family val="2"/>
    </font>
    <font>
      <sz val="12"/>
      <color indexed="10"/>
      <name val="Arial Narrow"/>
      <family val="2"/>
    </font>
    <font>
      <i/>
      <sz val="12"/>
      <name val="Arial Narrow"/>
      <family val="2"/>
    </font>
    <font>
      <sz val="12"/>
      <name val="Arial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4"/>
      <color indexed="60"/>
      <name val="Arial Narrow"/>
      <family val="2"/>
    </font>
    <font>
      <sz val="14"/>
      <color indexed="10"/>
      <name val="Arial Narrow"/>
      <family val="2"/>
    </font>
    <font>
      <sz val="11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 Cyr"/>
      <family val="0"/>
    </font>
    <font>
      <sz val="11"/>
      <name val="Arial Narrow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54" applyFont="1" applyFill="1">
      <alignment/>
      <protection/>
    </xf>
    <xf numFmtId="0" fontId="6" fillId="0" borderId="0" xfId="54" applyNumberFormat="1" applyFont="1" applyFill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17" fillId="0" borderId="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54" applyFont="1" applyFill="1" applyBorder="1" applyAlignment="1">
      <alignment horizontal="center" vertical="center" textRotation="90" wrapText="1" shrinkToFit="1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righ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17" fillId="0" borderId="14" xfId="54" applyFont="1" applyFill="1" applyBorder="1" applyAlignment="1">
      <alignment horizontal="center" vertical="center"/>
      <protection/>
    </xf>
    <xf numFmtId="0" fontId="17" fillId="0" borderId="13" xfId="54" applyFont="1" applyFill="1" applyBorder="1" applyAlignment="1">
      <alignment horizontal="center" vertical="center"/>
      <protection/>
    </xf>
    <xf numFmtId="0" fontId="17" fillId="0" borderId="15" xfId="54" applyFont="1" applyFill="1" applyBorder="1" applyAlignment="1">
      <alignment horizontal="center" vertical="center"/>
      <protection/>
    </xf>
    <xf numFmtId="2" fontId="17" fillId="0" borderId="14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/>
      <protection/>
    </xf>
    <xf numFmtId="1" fontId="17" fillId="0" borderId="14" xfId="54" applyNumberFormat="1" applyFont="1" applyFill="1" applyBorder="1" applyAlignment="1">
      <alignment horizontal="center" vertical="center"/>
      <protection/>
    </xf>
    <xf numFmtId="1" fontId="17" fillId="0" borderId="13" xfId="54" applyNumberFormat="1" applyFont="1" applyFill="1" applyBorder="1" applyAlignment="1">
      <alignment horizontal="center" vertical="center"/>
      <protection/>
    </xf>
    <xf numFmtId="1" fontId="17" fillId="0" borderId="15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right"/>
      <protection/>
    </xf>
    <xf numFmtId="1" fontId="17" fillId="0" borderId="0" xfId="54" applyNumberFormat="1" applyFont="1" applyFill="1" applyBorder="1" applyAlignment="1">
      <alignment horizontal="center" vertical="center"/>
      <protection/>
    </xf>
    <xf numFmtId="2" fontId="17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1" fontId="17" fillId="0" borderId="16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2" fontId="6" fillId="0" borderId="0" xfId="59" applyNumberFormat="1" applyFont="1" applyFill="1" applyBorder="1" applyAlignment="1">
      <alignment horizontal="center"/>
    </xf>
    <xf numFmtId="0" fontId="6" fillId="0" borderId="0" xfId="54" applyNumberFormat="1" applyFont="1" applyFill="1" applyBorder="1">
      <alignment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>
      <alignment/>
      <protection/>
    </xf>
    <xf numFmtId="0" fontId="4" fillId="0" borderId="13" xfId="54" applyFont="1" applyFill="1" applyBorder="1" applyAlignment="1">
      <alignment horizontal="center" vertical="center" textRotation="90" wrapText="1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54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9" fillId="0" borderId="0" xfId="5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54" applyFont="1" applyFill="1" applyAlignment="1">
      <alignment horizontal="left" vertical="center" wrapText="1"/>
      <protection/>
    </xf>
    <xf numFmtId="0" fontId="22" fillId="0" borderId="0" xfId="0" applyFont="1" applyAlignment="1">
      <alignment horizontal="left" wrapText="1"/>
    </xf>
    <xf numFmtId="0" fontId="19" fillId="0" borderId="17" xfId="53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16" fillId="0" borderId="0" xfId="54" applyNumberFormat="1" applyFont="1" applyFill="1" applyBorder="1" applyAlignment="1">
      <alignment horizontal="center" vertical="center"/>
      <protection/>
    </xf>
    <xf numFmtId="197" fontId="16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2" fontId="17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/>
    </xf>
    <xf numFmtId="1" fontId="17" fillId="33" borderId="15" xfId="54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17" fillId="33" borderId="14" xfId="54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97" fontId="28" fillId="0" borderId="0" xfId="54" applyNumberFormat="1" applyFont="1" applyFill="1" applyBorder="1" applyAlignment="1">
      <alignment horizontal="center" vertical="center"/>
      <protection/>
    </xf>
    <xf numFmtId="0" fontId="17" fillId="0" borderId="19" xfId="54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top" wrapText="1"/>
    </xf>
    <xf numFmtId="0" fontId="9" fillId="0" borderId="0" xfId="54" applyFont="1" applyFill="1" applyBorder="1" applyAlignment="1">
      <alignment vertical="top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20" fillId="0" borderId="0" xfId="54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0" xfId="54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top" wrapText="1"/>
    </xf>
    <xf numFmtId="1" fontId="20" fillId="0" borderId="0" xfId="54" applyNumberFormat="1" applyFont="1" applyFill="1" applyBorder="1" applyAlignment="1">
      <alignment horizontal="center" vertical="center"/>
      <protection/>
    </xf>
    <xf numFmtId="2" fontId="20" fillId="0" borderId="0" xfId="54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31" fillId="0" borderId="0" xfId="54" applyFont="1" applyFill="1">
      <alignment/>
      <protection/>
    </xf>
    <xf numFmtId="0" fontId="19" fillId="0" borderId="20" xfId="53" applyFont="1" applyFill="1" applyBorder="1" applyAlignment="1">
      <alignment horizontal="center"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17" fillId="0" borderId="22" xfId="54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4" xfId="54" applyFont="1" applyFill="1" applyBorder="1">
      <alignment/>
      <protection/>
    </xf>
    <xf numFmtId="0" fontId="6" fillId="0" borderId="19" xfId="54" applyFont="1" applyFill="1" applyBorder="1" applyAlignment="1">
      <alignment horizontal="left" vertical="center"/>
      <protection/>
    </xf>
    <xf numFmtId="0" fontId="6" fillId="0" borderId="20" xfId="54" applyFont="1" applyFill="1" applyBorder="1" applyAlignment="1">
      <alignment horizontal="center" vertical="center"/>
      <protection/>
    </xf>
    <xf numFmtId="0" fontId="6" fillId="0" borderId="11" xfId="54" applyFont="1" applyFill="1" applyBorder="1">
      <alignment/>
      <protection/>
    </xf>
    <xf numFmtId="0" fontId="17" fillId="0" borderId="23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/>
      <protection/>
    </xf>
    <xf numFmtId="0" fontId="17" fillId="0" borderId="25" xfId="54" applyFont="1" applyFill="1" applyBorder="1" applyAlignment="1">
      <alignment horizontal="center" vertical="center"/>
      <protection/>
    </xf>
    <xf numFmtId="1" fontId="17" fillId="33" borderId="23" xfId="54" applyNumberFormat="1" applyFont="1" applyFill="1" applyBorder="1" applyAlignment="1">
      <alignment horizontal="center" vertical="center"/>
      <protection/>
    </xf>
    <xf numFmtId="1" fontId="17" fillId="33" borderId="12" xfId="54" applyNumberFormat="1" applyFont="1" applyFill="1" applyBorder="1" applyAlignment="1">
      <alignment horizontal="center" vertical="center"/>
      <protection/>
    </xf>
    <xf numFmtId="0" fontId="17" fillId="0" borderId="23" xfId="54" applyFont="1" applyFill="1" applyBorder="1" applyAlignment="1">
      <alignment horizontal="center" vertical="center"/>
      <protection/>
    </xf>
    <xf numFmtId="1" fontId="17" fillId="0" borderId="11" xfId="54" applyNumberFormat="1" applyFont="1" applyFill="1" applyBorder="1" applyAlignment="1">
      <alignment horizontal="center" vertical="center"/>
      <protection/>
    </xf>
    <xf numFmtId="2" fontId="17" fillId="0" borderId="12" xfId="54" applyNumberFormat="1" applyFont="1" applyFill="1" applyBorder="1" applyAlignment="1">
      <alignment horizontal="center" vertical="center"/>
      <protection/>
    </xf>
    <xf numFmtId="1" fontId="17" fillId="0" borderId="23" xfId="54" applyNumberFormat="1" applyFont="1" applyFill="1" applyBorder="1" applyAlignment="1">
      <alignment horizontal="center" vertical="center"/>
      <protection/>
    </xf>
    <xf numFmtId="1" fontId="17" fillId="0" borderId="25" xfId="54" applyNumberFormat="1" applyFont="1" applyFill="1" applyBorder="1" applyAlignment="1">
      <alignment horizontal="center" vertical="center"/>
      <protection/>
    </xf>
    <xf numFmtId="1" fontId="17" fillId="0" borderId="12" xfId="54" applyNumberFormat="1" applyFont="1" applyFill="1" applyBorder="1" applyAlignment="1">
      <alignment horizontal="center" vertical="center"/>
      <protection/>
    </xf>
    <xf numFmtId="0" fontId="17" fillId="0" borderId="26" xfId="54" applyNumberFormat="1" applyFont="1" applyFill="1" applyBorder="1" applyAlignment="1">
      <alignment horizontal="center" vertical="center"/>
      <protection/>
    </xf>
    <xf numFmtId="0" fontId="17" fillId="0" borderId="25" xfId="54" applyNumberFormat="1" applyFont="1" applyFill="1" applyBorder="1" applyAlignment="1">
      <alignment horizontal="center" vertical="center"/>
      <protection/>
    </xf>
    <xf numFmtId="0" fontId="17" fillId="0" borderId="20" xfId="54" applyFont="1" applyFill="1" applyBorder="1" applyAlignment="1">
      <alignment horizontal="center" vertical="center"/>
      <protection/>
    </xf>
    <xf numFmtId="0" fontId="17" fillId="0" borderId="21" xfId="54" applyFont="1" applyFill="1" applyBorder="1" applyAlignment="1">
      <alignment horizontal="center" vertical="center"/>
      <protection/>
    </xf>
    <xf numFmtId="197" fontId="17" fillId="0" borderId="23" xfId="54" applyNumberFormat="1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>
      <alignment vertical="top" wrapText="1"/>
    </xf>
    <xf numFmtId="0" fontId="6" fillId="0" borderId="13" xfId="54" applyNumberFormat="1" applyFont="1" applyFill="1" applyBorder="1" applyAlignment="1">
      <alignment horizontal="center" vertical="center"/>
      <protection/>
    </xf>
    <xf numFmtId="0" fontId="6" fillId="0" borderId="25" xfId="54" applyNumberFormat="1" applyFont="1" applyFill="1" applyBorder="1" applyAlignment="1">
      <alignment horizontal="center" vertical="center"/>
      <protection/>
    </xf>
    <xf numFmtId="0" fontId="6" fillId="0" borderId="27" xfId="54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0" borderId="28" xfId="54" applyNumberFormat="1" applyFont="1" applyFill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/>
      <protection/>
    </xf>
    <xf numFmtId="0" fontId="34" fillId="0" borderId="27" xfId="0" applyFont="1" applyFill="1" applyBorder="1" applyAlignment="1">
      <alignment vertical="top" wrapText="1"/>
    </xf>
    <xf numFmtId="0" fontId="11" fillId="0" borderId="29" xfId="54" applyFont="1" applyFill="1" applyBorder="1" applyAlignment="1">
      <alignment vertical="center" wrapText="1"/>
      <protection/>
    </xf>
    <xf numFmtId="0" fontId="17" fillId="0" borderId="30" xfId="54" applyFont="1" applyFill="1" applyBorder="1" applyAlignment="1">
      <alignment horizontal="center" vertical="center" wrapText="1"/>
      <protection/>
    </xf>
    <xf numFmtId="0" fontId="17" fillId="0" borderId="31" xfId="54" applyFont="1" applyFill="1" applyBorder="1" applyAlignment="1">
      <alignment horizontal="center" vertical="center"/>
      <protection/>
    </xf>
    <xf numFmtId="0" fontId="17" fillId="0" borderId="27" xfId="54" applyFont="1" applyFill="1" applyBorder="1" applyAlignment="1">
      <alignment horizontal="center" vertical="center"/>
      <protection/>
    </xf>
    <xf numFmtId="1" fontId="17" fillId="33" borderId="30" xfId="54" applyNumberFormat="1" applyFont="1" applyFill="1" applyBorder="1" applyAlignment="1">
      <alignment horizontal="center" vertical="center"/>
      <protection/>
    </xf>
    <xf numFmtId="1" fontId="17" fillId="33" borderId="31" xfId="54" applyNumberFormat="1" applyFont="1" applyFill="1" applyBorder="1" applyAlignment="1">
      <alignment horizontal="center" vertical="center"/>
      <protection/>
    </xf>
    <xf numFmtId="0" fontId="17" fillId="0" borderId="30" xfId="54" applyFont="1" applyFill="1" applyBorder="1" applyAlignment="1">
      <alignment horizontal="center" vertical="center"/>
      <protection/>
    </xf>
    <xf numFmtId="1" fontId="17" fillId="0" borderId="32" xfId="54" applyNumberFormat="1" applyFont="1" applyFill="1" applyBorder="1" applyAlignment="1">
      <alignment horizontal="center" vertical="center"/>
      <protection/>
    </xf>
    <xf numFmtId="2" fontId="17" fillId="0" borderId="31" xfId="54" applyNumberFormat="1" applyFont="1" applyFill="1" applyBorder="1" applyAlignment="1">
      <alignment horizontal="center" vertical="center"/>
      <protection/>
    </xf>
    <xf numFmtId="1" fontId="17" fillId="0" borderId="30" xfId="54" applyNumberFormat="1" applyFont="1" applyFill="1" applyBorder="1" applyAlignment="1">
      <alignment horizontal="center" vertical="center"/>
      <protection/>
    </xf>
    <xf numFmtId="1" fontId="17" fillId="0" borderId="27" xfId="54" applyNumberFormat="1" applyFont="1" applyFill="1" applyBorder="1" applyAlignment="1">
      <alignment horizontal="center" vertical="center"/>
      <protection/>
    </xf>
    <xf numFmtId="1" fontId="17" fillId="0" borderId="31" xfId="54" applyNumberFormat="1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>
      <alignment horizontal="center" vertical="center"/>
      <protection/>
    </xf>
    <xf numFmtId="0" fontId="17" fillId="0" borderId="27" xfId="54" applyNumberFormat="1" applyFont="1" applyFill="1" applyBorder="1" applyAlignment="1">
      <alignment horizontal="center" vertical="center"/>
      <protection/>
    </xf>
    <xf numFmtId="0" fontId="19" fillId="0" borderId="21" xfId="53" applyFont="1" applyFill="1" applyBorder="1" applyAlignment="1">
      <alignment horizontal="center" vertical="center"/>
      <protection/>
    </xf>
    <xf numFmtId="0" fontId="6" fillId="0" borderId="23" xfId="54" applyFont="1" applyBorder="1" applyAlignment="1">
      <alignment horizontal="center" vertical="center"/>
      <protection/>
    </xf>
    <xf numFmtId="0" fontId="6" fillId="0" borderId="25" xfId="54" applyFont="1" applyFill="1" applyBorder="1" applyAlignment="1">
      <alignment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1" fontId="17" fillId="33" borderId="25" xfId="54" applyNumberFormat="1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17" fillId="0" borderId="23" xfId="54" applyNumberFormat="1" applyFont="1" applyFill="1" applyBorder="1" applyAlignment="1">
      <alignment horizontal="center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7" fillId="0" borderId="23" xfId="54" applyNumberFormat="1" applyFont="1" applyFill="1" applyBorder="1" applyAlignment="1">
      <alignment horizontal="center" vertical="center"/>
      <protection/>
    </xf>
    <xf numFmtId="0" fontId="17" fillId="0" borderId="25" xfId="54" applyNumberFormat="1" applyFont="1" applyFill="1" applyBorder="1" applyAlignment="1">
      <alignment horizontal="center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17" fillId="33" borderId="27" xfId="54" applyNumberFormat="1" applyFont="1" applyFill="1" applyBorder="1" applyAlignment="1">
      <alignment horizontal="center" vertical="center"/>
      <protection/>
    </xf>
    <xf numFmtId="0" fontId="17" fillId="0" borderId="32" xfId="54" applyFont="1" applyFill="1" applyBorder="1" applyAlignment="1">
      <alignment horizontal="center" vertical="center"/>
      <protection/>
    </xf>
    <xf numFmtId="0" fontId="17" fillId="0" borderId="30" xfId="54" applyNumberFormat="1" applyFont="1" applyFill="1" applyBorder="1" applyAlignment="1">
      <alignment horizontal="center" vertical="center"/>
      <protection/>
    </xf>
    <xf numFmtId="0" fontId="17" fillId="0" borderId="31" xfId="54" applyNumberFormat="1" applyFont="1" applyFill="1" applyBorder="1" applyAlignment="1">
      <alignment horizontal="center" vertical="center"/>
      <protection/>
    </xf>
    <xf numFmtId="0" fontId="17" fillId="0" borderId="27" xfId="54" applyNumberFormat="1" applyFont="1" applyFill="1" applyBorder="1" applyAlignment="1">
      <alignment horizontal="center" vertical="center"/>
      <protection/>
    </xf>
    <xf numFmtId="0" fontId="17" fillId="0" borderId="31" xfId="54" applyNumberFormat="1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 vertical="center"/>
    </xf>
    <xf numFmtId="0" fontId="4" fillId="0" borderId="0" xfId="54" applyFont="1" applyFill="1" applyAlignment="1">
      <alignment horizontal="center" vertical="center"/>
      <protection/>
    </xf>
    <xf numFmtId="0" fontId="2" fillId="0" borderId="23" xfId="53" applyFill="1" applyBorder="1" applyAlignment="1">
      <alignment horizontal="center" vertical="center"/>
      <protection/>
    </xf>
    <xf numFmtId="0" fontId="2" fillId="0" borderId="33" xfId="53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17" fillId="0" borderId="34" xfId="54" applyFont="1" applyFill="1" applyBorder="1" applyAlignment="1">
      <alignment horizontal="center" vertical="center"/>
      <protection/>
    </xf>
    <xf numFmtId="0" fontId="17" fillId="0" borderId="35" xfId="54" applyFont="1" applyFill="1" applyBorder="1" applyAlignment="1">
      <alignment horizontal="center" vertical="center"/>
      <protection/>
    </xf>
    <xf numFmtId="0" fontId="20" fillId="0" borderId="23" xfId="54" applyNumberFormat="1" applyFont="1" applyFill="1" applyBorder="1" applyAlignment="1">
      <alignment horizontal="center" vertical="center"/>
      <protection/>
    </xf>
    <xf numFmtId="0" fontId="20" fillId="0" borderId="25" xfId="54" applyNumberFormat="1" applyFont="1" applyFill="1" applyBorder="1" applyAlignment="1">
      <alignment horizontal="center" vertical="center"/>
      <protection/>
    </xf>
    <xf numFmtId="0" fontId="20" fillId="0" borderId="12" xfId="54" applyNumberFormat="1" applyFont="1" applyFill="1" applyBorder="1" applyAlignment="1">
      <alignment horizontal="center" vertical="center"/>
      <protection/>
    </xf>
    <xf numFmtId="0" fontId="20" fillId="0" borderId="30" xfId="54" applyNumberFormat="1" applyFont="1" applyFill="1" applyBorder="1" applyAlignment="1">
      <alignment horizontal="center" vertical="center"/>
      <protection/>
    </xf>
    <xf numFmtId="0" fontId="20" fillId="0" borderId="27" xfId="54" applyNumberFormat="1" applyFont="1" applyFill="1" applyBorder="1" applyAlignment="1">
      <alignment horizontal="center" vertical="center"/>
      <protection/>
    </xf>
    <xf numFmtId="0" fontId="20" fillId="0" borderId="31" xfId="54" applyNumberFormat="1" applyFont="1" applyFill="1" applyBorder="1" applyAlignment="1">
      <alignment horizontal="center" vertical="center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0" xfId="54" applyFont="1" applyFill="1" applyBorder="1" applyAlignment="1">
      <alignment horizontal="center" vertical="center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6" fillId="0" borderId="12" xfId="54" applyFont="1" applyFill="1" applyBorder="1" applyAlignment="1">
      <alignment wrapText="1"/>
      <protection/>
    </xf>
    <xf numFmtId="0" fontId="32" fillId="0" borderId="31" xfId="0" applyFont="1" applyFill="1" applyBorder="1" applyAlignment="1">
      <alignment wrapText="1"/>
    </xf>
    <xf numFmtId="0" fontId="6" fillId="0" borderId="21" xfId="54" applyFont="1" applyFill="1" applyBorder="1" applyAlignment="1">
      <alignment horizontal="left" vertical="center" wrapText="1"/>
      <protection/>
    </xf>
    <xf numFmtId="0" fontId="36" fillId="0" borderId="11" xfId="54" applyFont="1" applyFill="1" applyBorder="1" applyAlignment="1">
      <alignment wrapText="1"/>
      <protection/>
    </xf>
    <xf numFmtId="0" fontId="17" fillId="0" borderId="18" xfId="54" applyFont="1" applyFill="1" applyBorder="1" applyAlignment="1">
      <alignment horizontal="center" vertical="center"/>
      <protection/>
    </xf>
    <xf numFmtId="0" fontId="17" fillId="0" borderId="36" xfId="54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37" fillId="0" borderId="26" xfId="0" applyFont="1" applyFill="1" applyBorder="1" applyAlignment="1">
      <alignment vertical="top" wrapText="1"/>
    </xf>
    <xf numFmtId="0" fontId="6" fillId="0" borderId="25" xfId="54" applyFont="1" applyFill="1" applyBorder="1" applyAlignment="1">
      <alignment horizontal="left" vertical="center" wrapText="1"/>
      <protection/>
    </xf>
    <xf numFmtId="0" fontId="36" fillId="0" borderId="27" xfId="54" applyFont="1" applyFill="1" applyBorder="1" applyAlignment="1">
      <alignment vertical="top" wrapText="1"/>
      <protection/>
    </xf>
    <xf numFmtId="0" fontId="6" fillId="0" borderId="27" xfId="54" applyFont="1" applyFill="1" applyBorder="1" applyAlignment="1">
      <alignment horizontal="left" vertical="center" wrapText="1"/>
      <protection/>
    </xf>
    <xf numFmtId="0" fontId="17" fillId="33" borderId="23" xfId="54" applyFont="1" applyFill="1" applyBorder="1" applyAlignment="1">
      <alignment horizontal="center" vertical="center"/>
      <protection/>
    </xf>
    <xf numFmtId="0" fontId="17" fillId="33" borderId="29" xfId="54" applyFont="1" applyFill="1" applyBorder="1" applyAlignment="1">
      <alignment horizontal="center" vertical="center"/>
      <protection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23" xfId="54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/>
    </xf>
    <xf numFmtId="0" fontId="4" fillId="0" borderId="0" xfId="54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/>
    </xf>
    <xf numFmtId="0" fontId="25" fillId="0" borderId="0" xfId="54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left"/>
    </xf>
    <xf numFmtId="0" fontId="8" fillId="0" borderId="0" xfId="54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16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14" xfId="54" applyFont="1" applyFill="1" applyBorder="1" applyAlignment="1">
      <alignment horizontal="center" vertical="center" textRotation="90"/>
      <protection/>
    </xf>
    <xf numFmtId="0" fontId="8" fillId="0" borderId="39" xfId="0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 textRotation="90"/>
    </xf>
    <xf numFmtId="0" fontId="16" fillId="0" borderId="0" xfId="54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5" fillId="0" borderId="15" xfId="54" applyFont="1" applyFill="1" applyBorder="1" applyAlignment="1">
      <alignment horizontal="center" vertical="center" textRotation="90"/>
      <protection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5" fillId="0" borderId="42" xfId="54" applyFont="1" applyFill="1" applyBorder="1" applyAlignment="1">
      <alignment horizontal="center" vertical="center" textRotation="90" wrapText="1" shrinkToFit="1"/>
      <protection/>
    </xf>
    <xf numFmtId="0" fontId="5" fillId="0" borderId="43" xfId="54" applyFont="1" applyFill="1" applyBorder="1" applyAlignment="1">
      <alignment horizontal="center" vertical="center" textRotation="90" wrapText="1" shrinkToFit="1"/>
      <protection/>
    </xf>
    <xf numFmtId="0" fontId="5" fillId="0" borderId="16" xfId="54" applyFont="1" applyFill="1" applyBorder="1" applyAlignment="1">
      <alignment horizontal="fill" vertical="center" wrapText="1" shrinkToFit="1"/>
      <protection/>
    </xf>
    <xf numFmtId="0" fontId="5" fillId="0" borderId="44" xfId="54" applyFont="1" applyFill="1" applyBorder="1" applyAlignment="1">
      <alignment horizontal="fill" vertical="center" wrapText="1" shrinkToFit="1"/>
      <protection/>
    </xf>
    <xf numFmtId="0" fontId="5" fillId="0" borderId="10" xfId="54" applyFont="1" applyFill="1" applyBorder="1" applyAlignment="1">
      <alignment horizontal="fill" vertical="center" wrapText="1" shrinkToFit="1"/>
      <protection/>
    </xf>
    <xf numFmtId="0" fontId="7" fillId="0" borderId="45" xfId="54" applyFont="1" applyFill="1" applyBorder="1" applyAlignment="1">
      <alignment horizontal="center" vertical="center" textRotation="90" wrapText="1" shrinkToFit="1"/>
      <protection/>
    </xf>
    <xf numFmtId="0" fontId="7" fillId="0" borderId="46" xfId="54" applyFont="1" applyFill="1" applyBorder="1" applyAlignment="1">
      <alignment horizontal="center" vertical="center" textRotation="90" wrapText="1" shrinkToFit="1"/>
      <protection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38" xfId="54" applyFont="1" applyFill="1" applyBorder="1" applyAlignment="1">
      <alignment horizontal="center" vertical="center" textRotation="90" wrapText="1" shrinkToFit="1"/>
      <protection/>
    </xf>
    <xf numFmtId="0" fontId="5" fillId="0" borderId="22" xfId="54" applyFont="1" applyFill="1" applyBorder="1" applyAlignment="1">
      <alignment horizontal="center" vertical="center" textRotation="90" wrapText="1" shrinkToFit="1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34" xfId="54" applyFont="1" applyFill="1" applyBorder="1" applyAlignment="1">
      <alignment horizontal="center" vertical="center"/>
      <protection/>
    </xf>
    <xf numFmtId="0" fontId="5" fillId="0" borderId="41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48" xfId="54" applyFont="1" applyFill="1" applyBorder="1" applyAlignment="1">
      <alignment horizontal="center" vertical="center" wrapText="1"/>
      <protection/>
    </xf>
    <xf numFmtId="0" fontId="5" fillId="0" borderId="50" xfId="54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51" xfId="54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textRotation="90" wrapText="1" shrinkToFit="1"/>
      <protection/>
    </xf>
    <xf numFmtId="0" fontId="7" fillId="0" borderId="40" xfId="54" applyFont="1" applyFill="1" applyBorder="1" applyAlignment="1">
      <alignment horizontal="center" vertical="center" textRotation="90" wrapText="1" shrinkToFit="1"/>
      <protection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1" fontId="16" fillId="0" borderId="0" xfId="54" applyNumberFormat="1" applyFont="1" applyFill="1" applyBorder="1" applyAlignment="1">
      <alignment horizontal="center" vertical="center"/>
      <protection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7" fillId="0" borderId="0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5" fillId="0" borderId="0" xfId="54" applyFont="1" applyFill="1" applyAlignment="1">
      <alignment/>
      <protection/>
    </xf>
    <xf numFmtId="0" fontId="8" fillId="0" borderId="0" xfId="0" applyFont="1" applyAlignment="1">
      <alignment/>
    </xf>
    <xf numFmtId="197" fontId="23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97" fontId="23" fillId="0" borderId="37" xfId="54" applyNumberFormat="1" applyFont="1" applyFill="1" applyBorder="1" applyAlignment="1">
      <alignment horizontal="center" vertical="center"/>
      <protection/>
    </xf>
    <xf numFmtId="0" fontId="23" fillId="0" borderId="57" xfId="54" applyNumberFormat="1" applyFont="1" applyFill="1" applyBorder="1" applyAlignment="1">
      <alignment horizontal="center" vertical="center"/>
      <protection/>
    </xf>
    <xf numFmtId="0" fontId="35" fillId="0" borderId="4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23" fillId="0" borderId="29" xfId="54" applyNumberFormat="1" applyFont="1" applyFill="1" applyBorder="1" applyAlignment="1">
      <alignment horizontal="center" vertical="center"/>
      <protection/>
    </xf>
    <xf numFmtId="0" fontId="35" fillId="0" borderId="5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6" fillId="0" borderId="29" xfId="54" applyNumberFormat="1" applyFont="1" applyFill="1" applyBorder="1" applyAlignment="1">
      <alignment horizontal="center" vertical="center"/>
      <protection/>
    </xf>
    <xf numFmtId="0" fontId="15" fillId="0" borderId="5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довой план" xfId="53"/>
    <cellStyle name="Обычный_Уч.план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1" name="Picture 1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0</xdr:row>
      <xdr:rowOff>0</xdr:rowOff>
    </xdr:from>
    <xdr:to>
      <xdr:col>12</xdr:col>
      <xdr:colOff>104775</xdr:colOff>
      <xdr:row>0</xdr:row>
      <xdr:rowOff>0</xdr:rowOff>
    </xdr:to>
    <xdr:pic>
      <xdr:nvPicPr>
        <xdr:cNvPr id="2" name="Picture 2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57</xdr:row>
      <xdr:rowOff>0</xdr:rowOff>
    </xdr:from>
    <xdr:to>
      <xdr:col>8</xdr:col>
      <xdr:colOff>0</xdr:colOff>
      <xdr:row>57</xdr:row>
      <xdr:rowOff>0</xdr:rowOff>
    </xdr:to>
    <xdr:pic>
      <xdr:nvPicPr>
        <xdr:cNvPr id="3" name="Picture 7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55420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52</xdr:row>
      <xdr:rowOff>0</xdr:rowOff>
    </xdr:from>
    <xdr:to>
      <xdr:col>7</xdr:col>
      <xdr:colOff>123825</xdr:colOff>
      <xdr:row>53</xdr:row>
      <xdr:rowOff>0</xdr:rowOff>
    </xdr:to>
    <xdr:pic>
      <xdr:nvPicPr>
        <xdr:cNvPr id="4" name="Picture 9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354050"/>
          <a:ext cx="2476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7"/>
  <sheetViews>
    <sheetView tabSelected="1" zoomScale="75" zoomScaleNormal="75" zoomScaleSheetLayoutView="75" zoomScalePageLayoutView="0" workbookViewId="0" topLeftCell="A37">
      <selection activeCell="A50" sqref="A50:IV50"/>
    </sheetView>
  </sheetViews>
  <sheetFormatPr defaultColWidth="9.140625" defaultRowHeight="12.75"/>
  <cols>
    <col min="1" max="1" width="1.8515625" style="0" customWidth="1"/>
    <col min="2" max="2" width="6.140625" style="0" customWidth="1"/>
    <col min="3" max="3" width="37.140625" style="0" customWidth="1"/>
    <col min="4" max="4" width="24.28125" style="0" customWidth="1"/>
    <col min="5" max="5" width="6.7109375" style="0" customWidth="1"/>
    <col min="6" max="6" width="8.421875" style="0" customWidth="1"/>
    <col min="7" max="7" width="9.421875" style="0" customWidth="1"/>
    <col min="8" max="8" width="5.57421875" style="0" customWidth="1"/>
    <col min="9" max="9" width="4.8515625" style="0" customWidth="1"/>
    <col min="10" max="10" width="5.7109375" style="0" customWidth="1"/>
    <col min="11" max="11" width="7.00390625" style="0" customWidth="1"/>
    <col min="12" max="12" width="5.421875" style="0" customWidth="1"/>
    <col min="13" max="13" width="5.140625" style="0" customWidth="1"/>
    <col min="14" max="14" width="6.28125" style="0" customWidth="1"/>
    <col min="15" max="15" width="5.421875" style="0" customWidth="1"/>
    <col min="16" max="16" width="5.57421875" style="0" customWidth="1"/>
    <col min="17" max="17" width="6.00390625" style="0" customWidth="1"/>
    <col min="18" max="18" width="6.28125" style="0" customWidth="1"/>
    <col min="19" max="19" width="6.140625" style="0" customWidth="1"/>
    <col min="20" max="20" width="6.00390625" style="0" customWidth="1"/>
    <col min="21" max="21" width="6.28125" style="0" customWidth="1"/>
    <col min="22" max="22" width="4.57421875" style="0" hidden="1" customWidth="1"/>
    <col min="23" max="23" width="5.7109375" style="0" hidden="1" customWidth="1"/>
    <col min="24" max="24" width="4.421875" style="0" hidden="1" customWidth="1"/>
    <col min="25" max="25" width="4.57421875" style="0" hidden="1" customWidth="1"/>
    <col min="26" max="26" width="5.7109375" style="0" customWidth="1"/>
    <col min="27" max="27" width="5.8515625" style="0" customWidth="1"/>
    <col min="28" max="28" width="5.28125" style="0" customWidth="1"/>
    <col min="29" max="29" width="7.140625" style="0" customWidth="1"/>
    <col min="30" max="30" width="4.7109375" style="0" hidden="1" customWidth="1"/>
    <col min="31" max="31" width="5.140625" style="0" hidden="1" customWidth="1"/>
    <col min="32" max="32" width="4.7109375" style="0" hidden="1" customWidth="1"/>
    <col min="33" max="33" width="4.00390625" style="0" hidden="1" customWidth="1"/>
    <col min="34" max="34" width="14.8515625" style="0" customWidth="1"/>
  </cols>
  <sheetData>
    <row r="1" spans="2:33" ht="20.25">
      <c r="B1" s="237" t="s">
        <v>72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"/>
    </row>
    <row r="2" spans="2:38" ht="18.75" thickBot="1">
      <c r="B2" s="7"/>
      <c r="C2" s="238" t="s">
        <v>73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75" t="s">
        <v>40</v>
      </c>
      <c r="AH2" s="69"/>
      <c r="AI2" s="69"/>
      <c r="AJ2" s="69"/>
      <c r="AK2" s="69"/>
      <c r="AL2" s="69"/>
    </row>
    <row r="3" spans="2:34" ht="18.75" customHeight="1" thickBot="1">
      <c r="B3" s="209" t="s">
        <v>0</v>
      </c>
      <c r="C3" s="239" t="s">
        <v>1</v>
      </c>
      <c r="D3" s="242" t="s">
        <v>10</v>
      </c>
      <c r="E3" s="246" t="s">
        <v>16</v>
      </c>
      <c r="F3" s="247"/>
      <c r="G3" s="248"/>
      <c r="H3" s="252" t="s">
        <v>69</v>
      </c>
      <c r="I3" s="253"/>
      <c r="J3" s="222" t="s">
        <v>17</v>
      </c>
      <c r="K3" s="223"/>
      <c r="L3" s="223"/>
      <c r="M3" s="223"/>
      <c r="N3" s="223"/>
      <c r="O3" s="223"/>
      <c r="P3" s="227" t="s">
        <v>9</v>
      </c>
      <c r="Q3" s="228"/>
      <c r="R3" s="258" t="s">
        <v>31</v>
      </c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12" t="s">
        <v>38</v>
      </c>
    </row>
    <row r="4" spans="2:34" ht="16.5" customHeight="1" thickBot="1">
      <c r="B4" s="210"/>
      <c r="C4" s="240"/>
      <c r="D4" s="243"/>
      <c r="E4" s="249"/>
      <c r="F4" s="250"/>
      <c r="G4" s="251"/>
      <c r="H4" s="254"/>
      <c r="I4" s="255"/>
      <c r="J4" s="224"/>
      <c r="K4" s="225"/>
      <c r="L4" s="225"/>
      <c r="M4" s="225"/>
      <c r="N4" s="225"/>
      <c r="O4" s="225"/>
      <c r="P4" s="229"/>
      <c r="Q4" s="230"/>
      <c r="R4" s="196" t="s">
        <v>43</v>
      </c>
      <c r="S4" s="196"/>
      <c r="T4" s="196"/>
      <c r="U4" s="196"/>
      <c r="V4" s="196"/>
      <c r="W4" s="196"/>
      <c r="X4" s="196"/>
      <c r="Y4" s="196"/>
      <c r="Z4" s="196" t="s">
        <v>44</v>
      </c>
      <c r="AA4" s="196"/>
      <c r="AB4" s="196"/>
      <c r="AC4" s="196"/>
      <c r="AD4" s="196"/>
      <c r="AE4" s="196"/>
      <c r="AF4" s="196"/>
      <c r="AG4" s="196"/>
      <c r="AH4" s="213"/>
    </row>
    <row r="5" spans="2:34" ht="18" customHeight="1">
      <c r="B5" s="210"/>
      <c r="C5" s="240"/>
      <c r="D5" s="244"/>
      <c r="E5" s="260" t="s">
        <v>18</v>
      </c>
      <c r="F5" s="261"/>
      <c r="G5" s="60" t="s">
        <v>39</v>
      </c>
      <c r="H5" s="256"/>
      <c r="I5" s="257"/>
      <c r="J5" s="226"/>
      <c r="K5" s="225"/>
      <c r="L5" s="225"/>
      <c r="M5" s="225"/>
      <c r="N5" s="225"/>
      <c r="O5" s="225"/>
      <c r="P5" s="231"/>
      <c r="Q5" s="232"/>
      <c r="R5" s="233">
        <v>11</v>
      </c>
      <c r="S5" s="234"/>
      <c r="T5" s="195"/>
      <c r="U5" s="8">
        <v>1</v>
      </c>
      <c r="V5" s="193">
        <v>7</v>
      </c>
      <c r="W5" s="194"/>
      <c r="X5" s="194"/>
      <c r="Y5" s="9">
        <v>1</v>
      </c>
      <c r="Z5" s="193">
        <v>12</v>
      </c>
      <c r="AA5" s="194"/>
      <c r="AB5" s="194"/>
      <c r="AC5" s="9">
        <v>1</v>
      </c>
      <c r="AD5" s="195">
        <v>7</v>
      </c>
      <c r="AE5" s="194"/>
      <c r="AF5" s="194"/>
      <c r="AG5" s="8">
        <v>1</v>
      </c>
      <c r="AH5" s="213"/>
    </row>
    <row r="6" spans="2:34" ht="15.75" customHeight="1">
      <c r="B6" s="210"/>
      <c r="C6" s="240"/>
      <c r="D6" s="244"/>
      <c r="E6" s="208" t="s">
        <v>19</v>
      </c>
      <c r="F6" s="203" t="s">
        <v>20</v>
      </c>
      <c r="G6" s="204" t="s">
        <v>21</v>
      </c>
      <c r="H6" s="199" t="s">
        <v>22</v>
      </c>
      <c r="I6" s="201" t="s">
        <v>4</v>
      </c>
      <c r="J6" s="215" t="s">
        <v>11</v>
      </c>
      <c r="K6" s="217" t="s">
        <v>23</v>
      </c>
      <c r="L6" s="218"/>
      <c r="M6" s="218"/>
      <c r="N6" s="219"/>
      <c r="O6" s="262" t="s">
        <v>37</v>
      </c>
      <c r="P6" s="235" t="s">
        <v>5</v>
      </c>
      <c r="Q6" s="264" t="s">
        <v>7</v>
      </c>
      <c r="R6" s="235" t="s">
        <v>2</v>
      </c>
      <c r="S6" s="220" t="s">
        <v>3</v>
      </c>
      <c r="T6" s="220" t="s">
        <v>6</v>
      </c>
      <c r="U6" s="262" t="s">
        <v>37</v>
      </c>
      <c r="V6" s="235" t="s">
        <v>2</v>
      </c>
      <c r="W6" s="220" t="s">
        <v>3</v>
      </c>
      <c r="X6" s="220" t="s">
        <v>6</v>
      </c>
      <c r="Y6" s="262" t="s">
        <v>37</v>
      </c>
      <c r="Z6" s="235" t="s">
        <v>2</v>
      </c>
      <c r="AA6" s="220" t="s">
        <v>3</v>
      </c>
      <c r="AB6" s="220" t="s">
        <v>6</v>
      </c>
      <c r="AC6" s="262" t="s">
        <v>37</v>
      </c>
      <c r="AD6" s="235" t="s">
        <v>2</v>
      </c>
      <c r="AE6" s="220" t="s">
        <v>3</v>
      </c>
      <c r="AF6" s="220" t="s">
        <v>6</v>
      </c>
      <c r="AG6" s="262" t="s">
        <v>37</v>
      </c>
      <c r="AH6" s="213"/>
    </row>
    <row r="7" spans="2:34" ht="95.25" customHeight="1">
      <c r="B7" s="211"/>
      <c r="C7" s="241"/>
      <c r="D7" s="245"/>
      <c r="E7" s="208"/>
      <c r="F7" s="203"/>
      <c r="G7" s="205"/>
      <c r="H7" s="200"/>
      <c r="I7" s="202"/>
      <c r="J7" s="216"/>
      <c r="K7" s="10" t="s">
        <v>24</v>
      </c>
      <c r="L7" s="10" t="s">
        <v>25</v>
      </c>
      <c r="M7" s="36" t="s">
        <v>3</v>
      </c>
      <c r="N7" s="36" t="s">
        <v>28</v>
      </c>
      <c r="O7" s="263"/>
      <c r="P7" s="236"/>
      <c r="Q7" s="265"/>
      <c r="R7" s="236"/>
      <c r="S7" s="221"/>
      <c r="T7" s="221"/>
      <c r="U7" s="263"/>
      <c r="V7" s="236"/>
      <c r="W7" s="221"/>
      <c r="X7" s="221"/>
      <c r="Y7" s="263"/>
      <c r="Z7" s="236"/>
      <c r="AA7" s="221"/>
      <c r="AB7" s="221"/>
      <c r="AC7" s="263"/>
      <c r="AD7" s="236"/>
      <c r="AE7" s="221"/>
      <c r="AF7" s="221"/>
      <c r="AG7" s="263"/>
      <c r="AH7" s="214"/>
    </row>
    <row r="8" spans="2:32" ht="14.25" customHeight="1">
      <c r="B8" s="11"/>
      <c r="C8" s="206" t="s">
        <v>14</v>
      </c>
      <c r="D8" s="207"/>
      <c r="E8" s="207"/>
      <c r="F8" s="207"/>
      <c r="G8" s="207"/>
      <c r="H8" s="4"/>
      <c r="I8" s="12"/>
      <c r="J8" s="12"/>
      <c r="K8" s="13"/>
      <c r="L8" s="13"/>
      <c r="M8" s="13"/>
      <c r="N8" s="13"/>
      <c r="O8" s="4"/>
      <c r="P8" s="4"/>
      <c r="Q8" s="4"/>
      <c r="R8" s="12"/>
      <c r="S8" s="13"/>
      <c r="T8" s="4"/>
      <c r="U8" s="4"/>
      <c r="V8" s="4"/>
      <c r="W8" s="4"/>
      <c r="X8" s="4"/>
      <c r="Y8" s="4"/>
      <c r="Z8" s="12"/>
      <c r="AA8" s="13"/>
      <c r="AB8" s="4"/>
      <c r="AC8" s="4"/>
      <c r="AD8" s="4"/>
      <c r="AE8" s="4"/>
      <c r="AF8" s="4"/>
    </row>
    <row r="9" spans="2:32" ht="16.5" thickBot="1">
      <c r="B9" s="28"/>
      <c r="C9" s="197" t="s">
        <v>34</v>
      </c>
      <c r="D9" s="198"/>
      <c r="E9" s="198"/>
      <c r="F9" s="198"/>
      <c r="G9" s="198"/>
      <c r="H9" s="198"/>
      <c r="I9" s="198"/>
      <c r="J9" s="4"/>
      <c r="K9" s="4"/>
      <c r="L9" s="4"/>
      <c r="M9" s="4"/>
      <c r="N9" s="4"/>
      <c r="O9" s="4"/>
      <c r="P9" s="4"/>
      <c r="Q9" s="3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  <c r="AE9" s="33"/>
      <c r="AF9" s="33"/>
    </row>
    <row r="10" spans="2:34" ht="18">
      <c r="B10" s="84">
        <v>1</v>
      </c>
      <c r="C10" s="85" t="s">
        <v>41</v>
      </c>
      <c r="D10" s="80" t="s">
        <v>42</v>
      </c>
      <c r="E10" s="86">
        <v>36</v>
      </c>
      <c r="F10" s="87">
        <f>E10</f>
        <v>36</v>
      </c>
      <c r="G10" s="99">
        <f>F10/36</f>
        <v>1</v>
      </c>
      <c r="H10" s="89"/>
      <c r="I10" s="90" t="s">
        <v>26</v>
      </c>
      <c r="J10" s="91">
        <f aca="true" t="shared" si="0" ref="J10:J15">SUM(L10:O10)</f>
        <v>16.5</v>
      </c>
      <c r="K10" s="88">
        <f aca="true" t="shared" si="1" ref="K10:K15">L10+N10+M10</f>
        <v>16.5</v>
      </c>
      <c r="L10" s="88">
        <f aca="true" t="shared" si="2" ref="L10:L15">R10*$R$5+V10*$V$5+Z10*$Z$5+AD10*$AD$5</f>
        <v>5.5</v>
      </c>
      <c r="M10" s="88">
        <f aca="true" t="shared" si="3" ref="M10:M15">S10*$R$5+W10*$V$5+AA10*$Z$5+AE10*$AD$5</f>
        <v>0</v>
      </c>
      <c r="N10" s="88">
        <f aca="true" t="shared" si="4" ref="N10:N15">T10*$R$5+X10*$V$5+AB10*$Z$5+AF10*$AD$5</f>
        <v>11</v>
      </c>
      <c r="O10" s="92">
        <f>(AG10+AC10+Y10+U10)*2</f>
        <v>0</v>
      </c>
      <c r="P10" s="91">
        <f>F10-J10</f>
        <v>19.5</v>
      </c>
      <c r="Q10" s="93">
        <f>P10/F10</f>
        <v>0.5416666666666666</v>
      </c>
      <c r="R10" s="101">
        <v>0.5</v>
      </c>
      <c r="S10" s="95"/>
      <c r="T10" s="95">
        <v>1</v>
      </c>
      <c r="U10" s="96"/>
      <c r="V10" s="94"/>
      <c r="W10" s="95"/>
      <c r="X10" s="95"/>
      <c r="Y10" s="96"/>
      <c r="Z10" s="94"/>
      <c r="AA10" s="95"/>
      <c r="AB10" s="95"/>
      <c r="AC10" s="96"/>
      <c r="AD10" s="97"/>
      <c r="AE10" s="98"/>
      <c r="AF10" s="98"/>
      <c r="AG10" s="96"/>
      <c r="AH10" s="76"/>
    </row>
    <row r="11" spans="2:34" ht="18">
      <c r="B11" s="78">
        <v>3</v>
      </c>
      <c r="C11" s="82" t="s">
        <v>45</v>
      </c>
      <c r="D11" s="81" t="s">
        <v>13</v>
      </c>
      <c r="E11" s="79">
        <v>108</v>
      </c>
      <c r="F11" s="16">
        <f>E11</f>
        <v>108</v>
      </c>
      <c r="G11" s="62">
        <f>F11/36</f>
        <v>3</v>
      </c>
      <c r="H11" s="55" t="s">
        <v>27</v>
      </c>
      <c r="I11" s="59"/>
      <c r="J11" s="18">
        <f t="shared" si="0"/>
        <v>48</v>
      </c>
      <c r="K11" s="17">
        <f t="shared" si="1"/>
        <v>48</v>
      </c>
      <c r="L11" s="17">
        <f t="shared" si="2"/>
        <v>36</v>
      </c>
      <c r="M11" s="17">
        <f t="shared" si="3"/>
        <v>12</v>
      </c>
      <c r="N11" s="17">
        <f t="shared" si="4"/>
        <v>0</v>
      </c>
      <c r="O11" s="29">
        <f>(AG11+AC11+Y11+U11)*2</f>
        <v>0</v>
      </c>
      <c r="P11" s="18">
        <f>F11-J11</f>
        <v>60</v>
      </c>
      <c r="Q11" s="19">
        <f>P11/F11</f>
        <v>0.5555555555555556</v>
      </c>
      <c r="R11" s="23"/>
      <c r="S11" s="22"/>
      <c r="T11" s="22"/>
      <c r="U11" s="21"/>
      <c r="V11" s="23"/>
      <c r="W11" s="22"/>
      <c r="X11" s="22"/>
      <c r="Y11" s="21"/>
      <c r="Z11" s="23">
        <v>3</v>
      </c>
      <c r="AA11" s="22">
        <v>1</v>
      </c>
      <c r="AB11" s="22"/>
      <c r="AC11" s="21"/>
      <c r="AD11" s="6"/>
      <c r="AE11" s="20"/>
      <c r="AF11" s="20"/>
      <c r="AG11" s="21"/>
      <c r="AH11" s="47"/>
    </row>
    <row r="12" spans="2:34" ht="30">
      <c r="B12" s="78">
        <v>10</v>
      </c>
      <c r="C12" s="102" t="s">
        <v>46</v>
      </c>
      <c r="D12" s="83" t="s">
        <v>15</v>
      </c>
      <c r="E12" s="79">
        <v>216</v>
      </c>
      <c r="F12" s="16">
        <f>E12</f>
        <v>216</v>
      </c>
      <c r="G12" s="17">
        <f>F12/36</f>
        <v>6</v>
      </c>
      <c r="H12" s="55"/>
      <c r="I12" s="59" t="s">
        <v>49</v>
      </c>
      <c r="J12" s="18">
        <f>SUM(L12:O12)</f>
        <v>66</v>
      </c>
      <c r="K12" s="17">
        <f>L12+N12+M12</f>
        <v>66</v>
      </c>
      <c r="L12" s="17">
        <f aca="true" t="shared" si="5" ref="L12:N13">R12*$R$5+V12*$V$5+Z12*$Z$5+AD12*$AD$5</f>
        <v>44</v>
      </c>
      <c r="M12" s="17">
        <f t="shared" si="5"/>
        <v>0</v>
      </c>
      <c r="N12" s="17">
        <f t="shared" si="5"/>
        <v>22</v>
      </c>
      <c r="O12" s="29">
        <f>(AG12+AC12+Y12+U12)*2</f>
        <v>0</v>
      </c>
      <c r="P12" s="18">
        <f>F12-J12</f>
        <v>150</v>
      </c>
      <c r="Q12" s="19">
        <f>P12/F12</f>
        <v>0.6944444444444444</v>
      </c>
      <c r="R12" s="23">
        <v>4</v>
      </c>
      <c r="S12" s="22"/>
      <c r="T12" s="22">
        <v>2</v>
      </c>
      <c r="U12" s="21"/>
      <c r="V12" s="23"/>
      <c r="W12" s="22"/>
      <c r="X12" s="22"/>
      <c r="Y12" s="21"/>
      <c r="Z12" s="23"/>
      <c r="AA12" s="22"/>
      <c r="AB12" s="22"/>
      <c r="AC12" s="21"/>
      <c r="AD12" s="6"/>
      <c r="AE12" s="20"/>
      <c r="AF12" s="20"/>
      <c r="AG12" s="21"/>
      <c r="AH12" s="47"/>
    </row>
    <row r="13" spans="2:34" ht="18">
      <c r="B13" s="78">
        <v>11</v>
      </c>
      <c r="C13" s="102" t="s">
        <v>12</v>
      </c>
      <c r="D13" s="83" t="s">
        <v>15</v>
      </c>
      <c r="E13" s="79">
        <v>162</v>
      </c>
      <c r="F13" s="16">
        <f>E13</f>
        <v>162</v>
      </c>
      <c r="G13" s="17">
        <f>F13/36</f>
        <v>4.5</v>
      </c>
      <c r="H13" s="55"/>
      <c r="I13" s="59" t="s">
        <v>27</v>
      </c>
      <c r="J13" s="18">
        <f>SUM(L13:O13)</f>
        <v>0</v>
      </c>
      <c r="K13" s="17">
        <f>L13+N13+M13</f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29">
        <f>(AG13+AC13+Y13+U13)*2</f>
        <v>0</v>
      </c>
      <c r="P13" s="18">
        <f>F13-J13</f>
        <v>162</v>
      </c>
      <c r="Q13" s="19">
        <f>P13/F13</f>
        <v>1</v>
      </c>
      <c r="R13" s="23"/>
      <c r="S13" s="22"/>
      <c r="T13" s="22"/>
      <c r="U13" s="21"/>
      <c r="V13" s="23"/>
      <c r="W13" s="22"/>
      <c r="X13" s="22"/>
      <c r="Y13" s="21"/>
      <c r="Z13" s="23"/>
      <c r="AA13" s="22"/>
      <c r="AB13" s="22"/>
      <c r="AC13" s="21"/>
      <c r="AD13" s="6"/>
      <c r="AE13" s="20"/>
      <c r="AF13" s="20"/>
      <c r="AG13" s="21"/>
      <c r="AH13" s="47"/>
    </row>
    <row r="14" spans="2:34" ht="18">
      <c r="B14" s="78">
        <v>12</v>
      </c>
      <c r="C14" s="102" t="s">
        <v>47</v>
      </c>
      <c r="D14" s="83" t="s">
        <v>15</v>
      </c>
      <c r="E14" s="79">
        <v>108</v>
      </c>
      <c r="F14" s="16">
        <f>E14</f>
        <v>108</v>
      </c>
      <c r="G14" s="17">
        <f>F14/36</f>
        <v>3</v>
      </c>
      <c r="H14" s="55"/>
      <c r="I14" s="59" t="s">
        <v>27</v>
      </c>
      <c r="J14" s="18">
        <f t="shared" si="0"/>
        <v>0</v>
      </c>
      <c r="K14" s="17">
        <f t="shared" si="1"/>
        <v>0</v>
      </c>
      <c r="L14" s="17">
        <f t="shared" si="2"/>
        <v>0</v>
      </c>
      <c r="M14" s="17">
        <f t="shared" si="3"/>
        <v>0</v>
      </c>
      <c r="N14" s="17">
        <f t="shared" si="4"/>
        <v>0</v>
      </c>
      <c r="O14" s="29">
        <f>(AG14+AC14+Y14+U14)*2</f>
        <v>0</v>
      </c>
      <c r="P14" s="18">
        <f>F14-J14</f>
        <v>108</v>
      </c>
      <c r="Q14" s="19">
        <f>P14/F14</f>
        <v>1</v>
      </c>
      <c r="R14" s="23"/>
      <c r="S14" s="22"/>
      <c r="T14" s="22"/>
      <c r="U14" s="21"/>
      <c r="V14" s="23"/>
      <c r="W14" s="22"/>
      <c r="X14" s="22"/>
      <c r="Y14" s="21"/>
      <c r="Z14" s="23"/>
      <c r="AA14" s="22"/>
      <c r="AB14" s="22"/>
      <c r="AC14" s="21"/>
      <c r="AD14" s="6"/>
      <c r="AE14" s="20"/>
      <c r="AF14" s="20"/>
      <c r="AG14" s="21"/>
      <c r="AH14" s="47"/>
    </row>
    <row r="15" spans="2:34" ht="18.75" thickBot="1">
      <c r="B15" s="77">
        <v>13</v>
      </c>
      <c r="C15" s="110" t="s">
        <v>48</v>
      </c>
      <c r="D15" s="111"/>
      <c r="E15" s="112">
        <v>324</v>
      </c>
      <c r="F15" s="113">
        <f>E15</f>
        <v>324</v>
      </c>
      <c r="G15" s="114">
        <f>F15/36</f>
        <v>9</v>
      </c>
      <c r="H15" s="115"/>
      <c r="I15" s="116"/>
      <c r="J15" s="117">
        <f t="shared" si="0"/>
        <v>0</v>
      </c>
      <c r="K15" s="114">
        <f t="shared" si="1"/>
        <v>0</v>
      </c>
      <c r="L15" s="114">
        <f t="shared" si="2"/>
        <v>0</v>
      </c>
      <c r="M15" s="114">
        <f t="shared" si="3"/>
        <v>0</v>
      </c>
      <c r="N15" s="114">
        <f t="shared" si="4"/>
        <v>0</v>
      </c>
      <c r="O15" s="118">
        <f>(AG15+AC15+Y15+U15)*2</f>
        <v>0</v>
      </c>
      <c r="P15" s="117">
        <f>F15-J15</f>
        <v>324</v>
      </c>
      <c r="Q15" s="119">
        <f>P15/F15</f>
        <v>1</v>
      </c>
      <c r="R15" s="120"/>
      <c r="S15" s="121"/>
      <c r="T15" s="121"/>
      <c r="U15" s="122"/>
      <c r="V15" s="120"/>
      <c r="W15" s="121"/>
      <c r="X15" s="121"/>
      <c r="Y15" s="122"/>
      <c r="Z15" s="120"/>
      <c r="AA15" s="121"/>
      <c r="AB15" s="121"/>
      <c r="AC15" s="122"/>
      <c r="AD15" s="123"/>
      <c r="AE15" s="124"/>
      <c r="AF15" s="124"/>
      <c r="AG15" s="122"/>
      <c r="AH15" s="125"/>
    </row>
    <row r="16" spans="2:34" ht="18.75" thickBot="1">
      <c r="B16" s="15"/>
      <c r="C16" s="24"/>
      <c r="D16" s="24" t="s">
        <v>8</v>
      </c>
      <c r="E16" s="30"/>
      <c r="F16" s="39">
        <f>SUM(F10:F15)</f>
        <v>954</v>
      </c>
      <c r="G16" s="61">
        <f>SUM(G10:G15)</f>
        <v>26.5</v>
      </c>
      <c r="H16" s="52"/>
      <c r="I16" s="52"/>
      <c r="J16" s="52">
        <f aca="true" t="shared" si="6" ref="J16:P16">SUM(J10:J15)</f>
        <v>130.5</v>
      </c>
      <c r="K16" s="52">
        <f t="shared" si="6"/>
        <v>130.5</v>
      </c>
      <c r="L16" s="52">
        <f t="shared" si="6"/>
        <v>85.5</v>
      </c>
      <c r="M16" s="52">
        <f t="shared" si="6"/>
        <v>12</v>
      </c>
      <c r="N16" s="52">
        <f t="shared" si="6"/>
        <v>33</v>
      </c>
      <c r="O16" s="52">
        <f t="shared" si="6"/>
        <v>0</v>
      </c>
      <c r="P16" s="52">
        <f t="shared" si="6"/>
        <v>823.5</v>
      </c>
      <c r="Q16" s="53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5"/>
      <c r="AG16" s="58"/>
      <c r="AH16" s="56"/>
    </row>
    <row r="17" spans="2:34" ht="21" thickBot="1">
      <c r="B17" s="3"/>
      <c r="C17" s="39"/>
      <c r="D17" s="3"/>
      <c r="E17" s="3"/>
      <c r="F17" s="3"/>
      <c r="G17" s="3"/>
      <c r="H17" s="3"/>
      <c r="I17" s="3"/>
      <c r="J17" s="3"/>
      <c r="K17" s="286" t="s">
        <v>33</v>
      </c>
      <c r="L17" s="286"/>
      <c r="M17" s="286"/>
      <c r="N17" s="286"/>
      <c r="O17" s="287"/>
      <c r="P17" s="286"/>
      <c r="Q17" s="286"/>
      <c r="R17" s="279">
        <f>SUM(R10:T15)</f>
        <v>7.5</v>
      </c>
      <c r="S17" s="279"/>
      <c r="T17" s="279"/>
      <c r="U17" s="279"/>
      <c r="V17" s="106"/>
      <c r="W17" s="104"/>
      <c r="X17" s="104"/>
      <c r="Y17" s="104"/>
      <c r="Z17" s="279">
        <f>SUM(Z10:AB15)</f>
        <v>4</v>
      </c>
      <c r="AA17" s="279"/>
      <c r="AB17" s="279"/>
      <c r="AC17" s="279"/>
      <c r="AD17" s="34"/>
      <c r="AE17" s="34"/>
      <c r="AF17" s="34"/>
      <c r="AG17" s="57"/>
      <c r="AH17" s="57"/>
    </row>
    <row r="18" spans="2:34" ht="23.25" customHeight="1">
      <c r="B18" s="3"/>
      <c r="C18" s="39"/>
      <c r="D18" s="3"/>
      <c r="E18" s="3"/>
      <c r="F18" s="3"/>
      <c r="G18" s="3"/>
      <c r="H18" s="3"/>
      <c r="I18" s="3"/>
      <c r="J18" s="3"/>
      <c r="K18" s="286" t="s">
        <v>29</v>
      </c>
      <c r="L18" s="286"/>
      <c r="M18" s="287"/>
      <c r="N18" s="286"/>
      <c r="O18" s="286"/>
      <c r="P18" s="286"/>
      <c r="Q18" s="286"/>
      <c r="R18" s="280">
        <v>4</v>
      </c>
      <c r="S18" s="281"/>
      <c r="T18" s="281"/>
      <c r="U18" s="282"/>
      <c r="V18" s="107"/>
      <c r="W18" s="103"/>
      <c r="X18" s="103"/>
      <c r="Y18" s="103"/>
      <c r="Z18" s="280">
        <v>3</v>
      </c>
      <c r="AA18" s="281"/>
      <c r="AB18" s="281"/>
      <c r="AC18" s="282"/>
      <c r="AD18" s="34"/>
      <c r="AE18" s="34"/>
      <c r="AF18" s="34"/>
      <c r="AG18" s="57"/>
      <c r="AH18" s="57"/>
    </row>
    <row r="19" spans="2:34" ht="18.75" customHeight="1" thickBot="1">
      <c r="B19" s="3"/>
      <c r="C19" s="39"/>
      <c r="D19" s="3"/>
      <c r="E19" s="3"/>
      <c r="F19" s="3"/>
      <c r="G19" s="3"/>
      <c r="H19" s="3"/>
      <c r="I19" s="3"/>
      <c r="J19" s="3"/>
      <c r="K19" s="286" t="s">
        <v>30</v>
      </c>
      <c r="L19" s="287"/>
      <c r="M19" s="286"/>
      <c r="N19" s="286"/>
      <c r="O19" s="286"/>
      <c r="P19" s="286"/>
      <c r="Q19" s="286"/>
      <c r="R19" s="288">
        <v>3</v>
      </c>
      <c r="S19" s="289"/>
      <c r="T19" s="289"/>
      <c r="U19" s="290"/>
      <c r="V19" s="108"/>
      <c r="W19" s="105"/>
      <c r="X19" s="105"/>
      <c r="Y19" s="105"/>
      <c r="Z19" s="283">
        <v>5</v>
      </c>
      <c r="AA19" s="284"/>
      <c r="AB19" s="284"/>
      <c r="AC19" s="285"/>
      <c r="AD19" s="34"/>
      <c r="AE19" s="34"/>
      <c r="AF19" s="34"/>
      <c r="AG19" s="57"/>
      <c r="AH19" s="57"/>
    </row>
    <row r="20" spans="2:34" ht="18.75" customHeight="1">
      <c r="B20" s="3"/>
      <c r="C20" s="39" t="s">
        <v>35</v>
      </c>
      <c r="D20" s="3"/>
      <c r="E20" s="3" t="s">
        <v>61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57"/>
      <c r="AH20" s="57"/>
    </row>
    <row r="21" spans="2:34" ht="18.75" customHeight="1">
      <c r="B21" s="3"/>
      <c r="C21" s="39" t="s">
        <v>58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57"/>
      <c r="AH21" s="57"/>
    </row>
    <row r="22" spans="2:32" ht="15" customHeight="1" thickBot="1">
      <c r="B22" s="185" t="s">
        <v>52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34"/>
      <c r="AA22" s="34"/>
      <c r="AB22" s="34"/>
      <c r="AC22" s="34"/>
      <c r="AD22" s="34"/>
      <c r="AE22" s="34"/>
      <c r="AF22" s="34"/>
    </row>
    <row r="23" spans="2:34" ht="28.5" customHeight="1">
      <c r="B23" s="84">
        <v>1</v>
      </c>
      <c r="C23" s="127" t="s">
        <v>50</v>
      </c>
      <c r="D23" s="128" t="s">
        <v>13</v>
      </c>
      <c r="E23" s="126">
        <v>108</v>
      </c>
      <c r="F23" s="87">
        <f>E23</f>
        <v>108</v>
      </c>
      <c r="G23" s="88">
        <f>F23/36</f>
        <v>3</v>
      </c>
      <c r="H23" s="89" t="s">
        <v>26</v>
      </c>
      <c r="I23" s="129"/>
      <c r="J23" s="91">
        <f>SUM(L23:O23)</f>
        <v>33</v>
      </c>
      <c r="K23" s="88">
        <f>L23+N23+M23</f>
        <v>33</v>
      </c>
      <c r="L23" s="88">
        <f>R23*$R$5+V23*$V$5+Z23*$Z$5+AD23*$AD$5</f>
        <v>22</v>
      </c>
      <c r="M23" s="88">
        <f>S23*$R$5+W23*$V$5+AA23*$Z$5+AE23*$AD$5</f>
        <v>0</v>
      </c>
      <c r="N23" s="88">
        <f>T23*$R$5+X23*$V$5+AB23*$Z$5+AF23*$AD$5</f>
        <v>11</v>
      </c>
      <c r="O23" s="87">
        <f>(AG23+AC23+Y23+U23)*$U$5</f>
        <v>0</v>
      </c>
      <c r="P23" s="91">
        <f>F23-J23</f>
        <v>75</v>
      </c>
      <c r="Q23" s="93">
        <f>P23/F23</f>
        <v>0.6944444444444444</v>
      </c>
      <c r="R23" s="131">
        <v>2</v>
      </c>
      <c r="S23" s="98"/>
      <c r="T23" s="98">
        <v>1</v>
      </c>
      <c r="U23" s="132"/>
      <c r="V23" s="131"/>
      <c r="W23" s="98"/>
      <c r="X23" s="98"/>
      <c r="Y23" s="132"/>
      <c r="Z23" s="133"/>
      <c r="AA23" s="134"/>
      <c r="AB23" s="134"/>
      <c r="AC23" s="135"/>
      <c r="AD23" s="133"/>
      <c r="AE23" s="134"/>
      <c r="AF23" s="134"/>
      <c r="AG23" s="132"/>
      <c r="AH23" s="136"/>
    </row>
    <row r="24" spans="2:34" ht="18">
      <c r="B24" s="24"/>
      <c r="C24" s="14"/>
      <c r="D24" s="25" t="s">
        <v>8</v>
      </c>
      <c r="E24" s="30"/>
      <c r="F24" s="39">
        <f>SUM(F23:F23)</f>
        <v>108</v>
      </c>
      <c r="G24" s="61">
        <f>SUM(G23:G23)</f>
        <v>3</v>
      </c>
      <c r="H24" s="30"/>
      <c r="I24" s="30"/>
      <c r="J24" s="30">
        <f>SUM(J23:J23)</f>
        <v>33</v>
      </c>
      <c r="K24" s="30">
        <f>SUM(K23:K23)</f>
        <v>33</v>
      </c>
      <c r="L24" s="30">
        <f>SUM(L23:L23)</f>
        <v>22</v>
      </c>
      <c r="M24" s="30">
        <f>SUM(M23:M23)</f>
        <v>0</v>
      </c>
      <c r="N24" s="30">
        <f>SUM(N23:N23)</f>
        <v>11</v>
      </c>
      <c r="O24" s="30">
        <f>SUM(O23:O23)</f>
        <v>0</v>
      </c>
      <c r="P24" s="30">
        <f>SUM(P23:P23)</f>
        <v>75</v>
      </c>
      <c r="Q24" s="27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31"/>
      <c r="AH24" s="54"/>
    </row>
    <row r="25" spans="2:34" ht="18.75" thickBot="1">
      <c r="B25" s="3" t="s">
        <v>63</v>
      </c>
      <c r="C25" s="189" t="s">
        <v>53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5"/>
      <c r="AA25" s="5"/>
      <c r="AB25" s="5"/>
      <c r="AC25" s="5"/>
      <c r="AD25" s="5"/>
      <c r="AE25" s="5"/>
      <c r="AF25" s="5"/>
      <c r="AG25" s="31"/>
      <c r="AH25" s="54"/>
    </row>
    <row r="26" spans="2:34" ht="23.25" customHeight="1">
      <c r="B26" s="146">
        <v>1</v>
      </c>
      <c r="C26" s="127" t="s">
        <v>50</v>
      </c>
      <c r="D26" s="128" t="s">
        <v>13</v>
      </c>
      <c r="E26" s="109">
        <v>108</v>
      </c>
      <c r="F26" s="87">
        <f>E26</f>
        <v>108</v>
      </c>
      <c r="G26" s="88">
        <f>F26/36</f>
        <v>3</v>
      </c>
      <c r="H26" s="89" t="s">
        <v>26</v>
      </c>
      <c r="I26" s="129"/>
      <c r="J26" s="91">
        <f>SUM(L26:O26)</f>
        <v>33</v>
      </c>
      <c r="K26" s="88">
        <f>L26+N26+M26</f>
        <v>33</v>
      </c>
      <c r="L26" s="88">
        <f>R26*$R$5+V26*$V$5+Z26*$Z$5+AD26*$AD$5</f>
        <v>22</v>
      </c>
      <c r="M26" s="88">
        <f>S26*$R$5+W26*$V$5+AA26*$Z$5+AE26*$AD$5</f>
        <v>0</v>
      </c>
      <c r="N26" s="88">
        <f>T26*$R$5+X26*$V$5+AB26*$Z$5+AF26*$AD$5</f>
        <v>11</v>
      </c>
      <c r="O26" s="130">
        <f>(AG26+AC26+Y26+U26)*$U$5</f>
        <v>0</v>
      </c>
      <c r="P26" s="91">
        <f>F26-J26</f>
        <v>75</v>
      </c>
      <c r="Q26" s="93">
        <f>P26/F26</f>
        <v>0.6944444444444444</v>
      </c>
      <c r="R26" s="131">
        <v>2</v>
      </c>
      <c r="S26" s="98"/>
      <c r="T26" s="98">
        <v>1</v>
      </c>
      <c r="U26" s="132"/>
      <c r="V26" s="131"/>
      <c r="W26" s="98"/>
      <c r="X26" s="98"/>
      <c r="Y26" s="132"/>
      <c r="Z26" s="133"/>
      <c r="AA26" s="134"/>
      <c r="AB26" s="134"/>
      <c r="AC26" s="135"/>
      <c r="AD26" s="133"/>
      <c r="AE26" s="134"/>
      <c r="AF26" s="134"/>
      <c r="AG26" s="132"/>
      <c r="AH26" s="136"/>
    </row>
    <row r="27" spans="2:34" ht="18">
      <c r="B27" s="15"/>
      <c r="C27" s="63"/>
      <c r="D27" s="64"/>
      <c r="E27" s="65"/>
      <c r="F27" s="39">
        <f>SUM(F26:F26)</f>
        <v>108</v>
      </c>
      <c r="G27" s="39">
        <f>SUM(G26:G26)</f>
        <v>3</v>
      </c>
      <c r="H27" s="26"/>
      <c r="I27" s="26"/>
      <c r="J27" s="30"/>
      <c r="K27" s="30"/>
      <c r="L27" s="30"/>
      <c r="M27" s="30"/>
      <c r="N27" s="30"/>
      <c r="O27" s="30"/>
      <c r="P27" s="30"/>
      <c r="Q27" s="2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6"/>
    </row>
    <row r="28" spans="2:34" ht="18">
      <c r="B28" s="24"/>
      <c r="C28" s="14"/>
      <c r="D28" s="25"/>
      <c r="E28" s="30"/>
      <c r="F28" s="39"/>
      <c r="G28" s="51"/>
      <c r="H28" s="30"/>
      <c r="I28" s="30"/>
      <c r="J28" s="30"/>
      <c r="K28" s="30"/>
      <c r="L28" s="30"/>
      <c r="M28" s="30"/>
      <c r="N28" s="30"/>
      <c r="O28" s="30"/>
      <c r="P28" s="30"/>
      <c r="Q28" s="2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31"/>
      <c r="AH28" s="54"/>
    </row>
    <row r="29" spans="2:34" ht="18.75" thickBot="1">
      <c r="B29" s="3" t="s">
        <v>64</v>
      </c>
      <c r="C29" s="189" t="s">
        <v>68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5"/>
      <c r="AA29" s="5"/>
      <c r="AB29" s="5"/>
      <c r="AC29" s="5"/>
      <c r="AD29" s="5"/>
      <c r="AE29" s="5"/>
      <c r="AF29" s="5"/>
      <c r="AG29" s="31"/>
      <c r="AH29" s="54"/>
    </row>
    <row r="30" spans="2:34" ht="18">
      <c r="B30" s="146">
        <v>1</v>
      </c>
      <c r="C30" s="127" t="s">
        <v>50</v>
      </c>
      <c r="D30" s="148" t="s">
        <v>13</v>
      </c>
      <c r="E30" s="109">
        <v>108</v>
      </c>
      <c r="F30" s="149">
        <f>E30</f>
        <v>108</v>
      </c>
      <c r="G30" s="150">
        <f>F30/36</f>
        <v>3</v>
      </c>
      <c r="H30" s="89" t="s">
        <v>26</v>
      </c>
      <c r="I30" s="129"/>
      <c r="J30" s="91">
        <f>SUM(L30:O30)</f>
        <v>33</v>
      </c>
      <c r="K30" s="88">
        <f>L30+N30+M30</f>
        <v>33</v>
      </c>
      <c r="L30" s="88">
        <f>R30*$R$5+V30*$V$5+Z30*$Z$5+AD30*$AD$5</f>
        <v>22</v>
      </c>
      <c r="M30" s="88">
        <f>S30*$R$5+W30*$V$5+AA30*$Z$5+AE30*$AD$5</f>
        <v>0</v>
      </c>
      <c r="N30" s="88">
        <f>T30*$R$5+X30*$V$5+AB30*$Z$5+AF30*$AD$5</f>
        <v>11</v>
      </c>
      <c r="O30" s="130">
        <f>(AG30+AC30+Y30+U30)*$U$5</f>
        <v>0</v>
      </c>
      <c r="P30" s="91">
        <f>F30-J30</f>
        <v>75</v>
      </c>
      <c r="Q30" s="93">
        <f>P30/F30</f>
        <v>0.6944444444444444</v>
      </c>
      <c r="R30" s="131">
        <v>2</v>
      </c>
      <c r="S30" s="98"/>
      <c r="T30" s="98">
        <v>1</v>
      </c>
      <c r="U30" s="132"/>
      <c r="V30" s="131"/>
      <c r="W30" s="98"/>
      <c r="X30" s="98"/>
      <c r="Y30" s="132"/>
      <c r="Z30" s="133"/>
      <c r="AA30" s="134"/>
      <c r="AB30" s="134"/>
      <c r="AC30" s="135"/>
      <c r="AD30" s="133"/>
      <c r="AE30" s="134"/>
      <c r="AF30" s="134"/>
      <c r="AG30" s="132"/>
      <c r="AH30" s="136"/>
    </row>
    <row r="31" spans="2:34" ht="18">
      <c r="B31" s="24"/>
      <c r="C31" s="14"/>
      <c r="D31" s="25"/>
      <c r="E31" s="30"/>
      <c r="F31" s="39">
        <f>SUM(F30:F30)</f>
        <v>108</v>
      </c>
      <c r="G31" s="39">
        <f>SUM(G30:G30)</f>
        <v>3</v>
      </c>
      <c r="H31" s="30"/>
      <c r="I31" s="30"/>
      <c r="J31" s="30"/>
      <c r="K31" s="30"/>
      <c r="L31" s="30"/>
      <c r="M31" s="30"/>
      <c r="N31" s="30"/>
      <c r="O31" s="30"/>
      <c r="P31" s="30"/>
      <c r="Q31" s="2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31"/>
      <c r="AH31" s="54"/>
    </row>
    <row r="32" spans="2:34" ht="18.75" thickBot="1">
      <c r="B32" s="3" t="s">
        <v>65</v>
      </c>
      <c r="C32" s="187" t="s">
        <v>54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5"/>
      <c r="AA32" s="5"/>
      <c r="AB32" s="5"/>
      <c r="AC32" s="5"/>
      <c r="AD32" s="5"/>
      <c r="AE32" s="5"/>
      <c r="AF32" s="5"/>
      <c r="AG32" s="31"/>
      <c r="AH32" s="54"/>
    </row>
    <row r="33" spans="2:34" ht="18">
      <c r="B33" s="146">
        <v>1</v>
      </c>
      <c r="C33" s="127" t="s">
        <v>50</v>
      </c>
      <c r="D33" s="181" t="s">
        <v>13</v>
      </c>
      <c r="E33" s="182">
        <v>108</v>
      </c>
      <c r="F33" s="149">
        <f>E33</f>
        <v>108</v>
      </c>
      <c r="G33" s="150">
        <f>F33/36</f>
        <v>3</v>
      </c>
      <c r="H33" s="89" t="s">
        <v>26</v>
      </c>
      <c r="I33" s="129"/>
      <c r="J33" s="91">
        <f>SUM(L33:O33)</f>
        <v>33</v>
      </c>
      <c r="K33" s="88">
        <f>L33+N33+M33</f>
        <v>33</v>
      </c>
      <c r="L33" s="88">
        <f>R33*$R$5+V33*$V$5+Z33*$Z$5+AD33*$AD$5</f>
        <v>22</v>
      </c>
      <c r="M33" s="88">
        <f>S33*$R$5+W33*$V$5+AA33*$Z$5+AE33*$AD$5</f>
        <v>0</v>
      </c>
      <c r="N33" s="88">
        <f>T33*$R$5+X33*$V$5+AB33*$Z$5+AF33*$AD$5</f>
        <v>11</v>
      </c>
      <c r="O33" s="130">
        <f>(AG33+AC33+Y33+U33)*$U$5</f>
        <v>0</v>
      </c>
      <c r="P33" s="91">
        <f>F33-J33</f>
        <v>75</v>
      </c>
      <c r="Q33" s="93">
        <f>P33/F33</f>
        <v>0.6944444444444444</v>
      </c>
      <c r="R33" s="131">
        <v>2</v>
      </c>
      <c r="S33" s="98"/>
      <c r="T33" s="98">
        <v>1</v>
      </c>
      <c r="U33" s="132"/>
      <c r="V33" s="131"/>
      <c r="W33" s="98"/>
      <c r="X33" s="98"/>
      <c r="Y33" s="132"/>
      <c r="Z33" s="131"/>
      <c r="AA33" s="152"/>
      <c r="AB33" s="134"/>
      <c r="AC33" s="135"/>
      <c r="AD33" s="133"/>
      <c r="AE33" s="134"/>
      <c r="AF33" s="134"/>
      <c r="AG33" s="132"/>
      <c r="AH33" s="136"/>
    </row>
    <row r="34" spans="2:34" ht="18">
      <c r="B34" s="24"/>
      <c r="C34" s="14"/>
      <c r="D34" s="25"/>
      <c r="E34" s="30"/>
      <c r="F34" s="39">
        <f>SUM(F33:F33)</f>
        <v>108</v>
      </c>
      <c r="G34" s="39"/>
      <c r="H34" s="30"/>
      <c r="I34" s="30"/>
      <c r="J34" s="30"/>
      <c r="K34" s="30"/>
      <c r="L34" s="30"/>
      <c r="M34" s="30"/>
      <c r="N34" s="30"/>
      <c r="O34" s="30"/>
      <c r="P34" s="30"/>
      <c r="Q34" s="27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31"/>
      <c r="AH34" s="54"/>
    </row>
    <row r="35" spans="2:34" ht="18.75" thickBot="1">
      <c r="B35" s="147">
        <v>4</v>
      </c>
      <c r="C35" s="164" t="s">
        <v>51</v>
      </c>
      <c r="D35" s="165" t="s">
        <v>13</v>
      </c>
      <c r="E35" s="159">
        <v>108</v>
      </c>
      <c r="F35" s="100">
        <f>E35</f>
        <v>108</v>
      </c>
      <c r="G35" s="113">
        <f>F35/36</f>
        <v>3</v>
      </c>
      <c r="H35" s="115"/>
      <c r="I35" s="138" t="s">
        <v>27</v>
      </c>
      <c r="J35" s="117">
        <f>SUM(L35:O35)</f>
        <v>36</v>
      </c>
      <c r="K35" s="114">
        <f>L35+N35+M35</f>
        <v>36</v>
      </c>
      <c r="L35" s="114">
        <f>R35*$R$5+V35*$V$5+Z35*$Z$5+AD35*$AD$5</f>
        <v>36</v>
      </c>
      <c r="M35" s="114">
        <f>S35*$R$5+W35*$V$5+AA35*$Z$5+AE35*$AD$5</f>
        <v>0</v>
      </c>
      <c r="N35" s="114">
        <f>T35*$R$5+X35*$V$5+AB35*$Z$5+AF35*$AD$5</f>
        <v>0</v>
      </c>
      <c r="O35" s="139">
        <f>(AG35+AC35+Y35+U35)*$U$5</f>
        <v>0</v>
      </c>
      <c r="P35" s="117">
        <f>F35-J35</f>
        <v>72</v>
      </c>
      <c r="Q35" s="119">
        <f>P35/F35</f>
        <v>0.6666666666666666</v>
      </c>
      <c r="R35" s="154"/>
      <c r="S35" s="155"/>
      <c r="T35" s="155"/>
      <c r="U35" s="156"/>
      <c r="V35" s="154"/>
      <c r="W35" s="155"/>
      <c r="X35" s="155"/>
      <c r="Y35" s="156"/>
      <c r="Z35" s="162">
        <v>3</v>
      </c>
      <c r="AA35" s="155"/>
      <c r="AB35" s="142"/>
      <c r="AC35" s="143"/>
      <c r="AD35" s="140"/>
      <c r="AE35" s="124"/>
      <c r="AF35" s="124"/>
      <c r="AG35" s="141"/>
      <c r="AH35" s="144"/>
    </row>
    <row r="36" spans="2:34" ht="18">
      <c r="B36" s="24"/>
      <c r="C36" s="14"/>
      <c r="D36" s="25"/>
      <c r="E36" s="30"/>
      <c r="F36" s="39">
        <f>SUM(F35:F35)</f>
        <v>108</v>
      </c>
      <c r="G36" s="39">
        <f>SUM(G35:G35)</f>
        <v>3</v>
      </c>
      <c r="H36" s="30"/>
      <c r="I36" s="30"/>
      <c r="J36" s="30"/>
      <c r="K36" s="30"/>
      <c r="L36" s="30"/>
      <c r="M36" s="30"/>
      <c r="N36" s="30"/>
      <c r="O36" s="30"/>
      <c r="P36" s="30"/>
      <c r="Q36" s="2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1"/>
      <c r="AH36" s="54"/>
    </row>
    <row r="37" spans="2:34" ht="18.75" thickBot="1">
      <c r="B37" s="3" t="s">
        <v>66</v>
      </c>
      <c r="C37" s="189" t="s">
        <v>56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5"/>
      <c r="AA37" s="5"/>
      <c r="AB37" s="5"/>
      <c r="AC37" s="5"/>
      <c r="AD37" s="5"/>
      <c r="AE37" s="5"/>
      <c r="AF37" s="5"/>
      <c r="AG37" s="31"/>
      <c r="AH37" s="54"/>
    </row>
    <row r="38" spans="2:34" ht="18">
      <c r="B38" s="146">
        <v>1</v>
      </c>
      <c r="C38" s="163" t="s">
        <v>50</v>
      </c>
      <c r="D38" s="157" t="s">
        <v>13</v>
      </c>
      <c r="E38" s="158">
        <v>108</v>
      </c>
      <c r="F38" s="149">
        <f>E38</f>
        <v>108</v>
      </c>
      <c r="G38" s="150">
        <f>F38/36</f>
        <v>3</v>
      </c>
      <c r="H38" s="89" t="s">
        <v>26</v>
      </c>
      <c r="I38" s="129"/>
      <c r="J38" s="91">
        <f>SUM(L38:O38)</f>
        <v>33</v>
      </c>
      <c r="K38" s="88">
        <f>L38+N38+M38</f>
        <v>33</v>
      </c>
      <c r="L38" s="88">
        <f>R38*$R$5+V38*$V$5+Z38*$Z$5+AD38*$AD$5</f>
        <v>22</v>
      </c>
      <c r="M38" s="88">
        <f>S38*$R$5+W38*$V$5+AA38*$Z$5+AE38*$AD$5</f>
        <v>0</v>
      </c>
      <c r="N38" s="88">
        <f>T38*$R$5+X38*$V$5+AB38*$Z$5+AF38*$AD$5</f>
        <v>11</v>
      </c>
      <c r="O38" s="130">
        <f>(AG38+AC38+Y38+U38)*$U$5</f>
        <v>0</v>
      </c>
      <c r="P38" s="91">
        <f>F38-J38</f>
        <v>75</v>
      </c>
      <c r="Q38" s="93">
        <f>P38/F38</f>
        <v>0.6944444444444444</v>
      </c>
      <c r="R38" s="160">
        <v>2</v>
      </c>
      <c r="S38" s="161"/>
      <c r="T38" s="161">
        <v>1</v>
      </c>
      <c r="U38" s="153"/>
      <c r="V38" s="151"/>
      <c r="W38" s="152"/>
      <c r="X38" s="152"/>
      <c r="Y38" s="153"/>
      <c r="Z38" s="151"/>
      <c r="AA38" s="152"/>
      <c r="AB38" s="134"/>
      <c r="AC38" s="135"/>
      <c r="AD38" s="133"/>
      <c r="AE38" s="134"/>
      <c r="AF38" s="134"/>
      <c r="AG38" s="132"/>
      <c r="AH38" s="136"/>
    </row>
    <row r="39" spans="2:34" ht="18">
      <c r="B39" s="24"/>
      <c r="C39" s="14"/>
      <c r="D39" s="25"/>
      <c r="E39" s="30"/>
      <c r="F39" s="39">
        <f>SUM(F38:F38)</f>
        <v>108</v>
      </c>
      <c r="G39" s="39">
        <f>SUM(G38:G38)</f>
        <v>3</v>
      </c>
      <c r="H39" s="30"/>
      <c r="I39" s="30"/>
      <c r="J39" s="30"/>
      <c r="K39" s="30"/>
      <c r="L39" s="30"/>
      <c r="M39" s="30"/>
      <c r="N39" s="30"/>
      <c r="O39" s="30"/>
      <c r="P39" s="30"/>
      <c r="Q39" s="27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31"/>
      <c r="AH39" s="54"/>
    </row>
    <row r="40" spans="2:34" ht="18.75" thickBot="1">
      <c r="B40" s="145" t="s">
        <v>67</v>
      </c>
      <c r="C40" s="189" t="s">
        <v>57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5"/>
      <c r="AA40" s="5"/>
      <c r="AB40" s="5"/>
      <c r="AC40" s="5"/>
      <c r="AD40" s="5"/>
      <c r="AE40" s="5"/>
      <c r="AF40" s="5"/>
      <c r="AG40" s="31"/>
      <c r="AH40" s="54"/>
    </row>
    <row r="41" spans="2:34" ht="18">
      <c r="B41" s="146">
        <v>1</v>
      </c>
      <c r="C41" s="166" t="s">
        <v>50</v>
      </c>
      <c r="D41" s="157" t="s">
        <v>13</v>
      </c>
      <c r="E41" s="158">
        <v>108</v>
      </c>
      <c r="F41" s="149">
        <f>E41</f>
        <v>108</v>
      </c>
      <c r="G41" s="150">
        <f>F41/36</f>
        <v>3</v>
      </c>
      <c r="H41" s="89" t="s">
        <v>26</v>
      </c>
      <c r="I41" s="129"/>
      <c r="J41" s="91">
        <f>SUM(L41:O41)</f>
        <v>33</v>
      </c>
      <c r="K41" s="88">
        <f>L41+N41+M41</f>
        <v>33</v>
      </c>
      <c r="L41" s="88">
        <f>R41*$R$5+V41*$V$5+Z41*$Z$5+AD41*$AD$5</f>
        <v>22</v>
      </c>
      <c r="M41" s="88">
        <f>S41*$R$5+W41*$V$5+AA41*$Z$5+AE41*$AD$5</f>
        <v>0</v>
      </c>
      <c r="N41" s="88">
        <f>T41*$R$5+X41*$V$5+AB41*$Z$5+AF41*$AD$5</f>
        <v>11</v>
      </c>
      <c r="O41" s="130">
        <f>(AG41+AC41+Y41+U41)*$U$5</f>
        <v>0</v>
      </c>
      <c r="P41" s="91">
        <f>F41-J41</f>
        <v>75</v>
      </c>
      <c r="Q41" s="93">
        <f>P41/F41</f>
        <v>0.6944444444444444</v>
      </c>
      <c r="R41" s="160">
        <v>2</v>
      </c>
      <c r="S41" s="161"/>
      <c r="T41" s="161">
        <v>1</v>
      </c>
      <c r="U41" s="153"/>
      <c r="V41" s="151"/>
      <c r="W41" s="152"/>
      <c r="X41" s="152"/>
      <c r="Y41" s="153"/>
      <c r="Z41" s="161"/>
      <c r="AA41" s="161"/>
      <c r="AB41" s="161"/>
      <c r="AC41" s="135"/>
      <c r="AD41" s="133"/>
      <c r="AE41" s="134"/>
      <c r="AF41" s="134"/>
      <c r="AG41" s="132"/>
      <c r="AH41" s="136"/>
    </row>
    <row r="42" spans="2:34" ht="18">
      <c r="B42" s="24"/>
      <c r="C42" s="14"/>
      <c r="D42" s="25"/>
      <c r="E42" s="30"/>
      <c r="F42" s="39">
        <f>SUM(F41:F41)</f>
        <v>108</v>
      </c>
      <c r="G42" s="39">
        <f>SUM(G41:G41)</f>
        <v>3</v>
      </c>
      <c r="H42" s="30"/>
      <c r="I42" s="30"/>
      <c r="J42" s="30"/>
      <c r="K42" s="30"/>
      <c r="L42" s="30"/>
      <c r="M42" s="30"/>
      <c r="N42" s="30"/>
      <c r="O42" s="30"/>
      <c r="P42" s="30"/>
      <c r="Q42" s="2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31"/>
      <c r="AH42" s="54"/>
    </row>
    <row r="43" spans="2:34" ht="18">
      <c r="B43" s="24"/>
      <c r="C43" s="191" t="s">
        <v>36</v>
      </c>
      <c r="D43" s="192"/>
      <c r="E43" s="192"/>
      <c r="F43" s="19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7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31"/>
      <c r="AH43" s="54"/>
    </row>
    <row r="44" spans="2:34" s="69" customFormat="1" ht="18.75" thickBot="1">
      <c r="B44" s="145" t="s">
        <v>62</v>
      </c>
      <c r="C44" s="189" t="s">
        <v>55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67"/>
      <c r="AA44" s="67"/>
      <c r="AB44" s="67"/>
      <c r="AC44" s="67"/>
      <c r="AD44" s="67"/>
      <c r="AE44" s="67"/>
      <c r="AF44" s="67"/>
      <c r="AG44" s="67"/>
      <c r="AH44" s="68"/>
    </row>
    <row r="45" spans="2:34" s="69" customFormat="1" ht="18">
      <c r="B45" s="84">
        <v>1</v>
      </c>
      <c r="C45" s="171" t="s">
        <v>70</v>
      </c>
      <c r="D45" s="172" t="s">
        <v>13</v>
      </c>
      <c r="E45" s="169">
        <v>108</v>
      </c>
      <c r="F45" s="167">
        <v>108</v>
      </c>
      <c r="G45" s="88">
        <f>F45/36</f>
        <v>3</v>
      </c>
      <c r="H45" s="175"/>
      <c r="I45" s="90" t="s">
        <v>26</v>
      </c>
      <c r="J45" s="91">
        <f>SUM(L45:O45)</f>
        <v>33</v>
      </c>
      <c r="K45" s="88">
        <f>L45+N45+M45</f>
        <v>33</v>
      </c>
      <c r="L45" s="88">
        <f aca="true" t="shared" si="7" ref="L45:N46">R45*$R$5+V45*$V$5+Z45*$Z$5+AD45*$AD$5</f>
        <v>22</v>
      </c>
      <c r="M45" s="88">
        <f t="shared" si="7"/>
        <v>0</v>
      </c>
      <c r="N45" s="88">
        <f t="shared" si="7"/>
        <v>11</v>
      </c>
      <c r="O45" s="130">
        <f>(AG45+AC45+Y45+U45)*$U$5</f>
        <v>0</v>
      </c>
      <c r="P45" s="91">
        <f>F45-J45</f>
        <v>75</v>
      </c>
      <c r="Q45" s="93">
        <f>P45/F45</f>
        <v>0.6944444444444444</v>
      </c>
      <c r="R45" s="131">
        <v>2</v>
      </c>
      <c r="S45" s="98"/>
      <c r="T45" s="98">
        <v>1</v>
      </c>
      <c r="U45" s="153"/>
      <c r="V45" s="151"/>
      <c r="W45" s="152"/>
      <c r="X45" s="152"/>
      <c r="Y45" s="153"/>
      <c r="Z45" s="151"/>
      <c r="AA45" s="152"/>
      <c r="AB45" s="152"/>
      <c r="AC45" s="153"/>
      <c r="AD45" s="151"/>
      <c r="AE45" s="152"/>
      <c r="AF45" s="152"/>
      <c r="AG45" s="153"/>
      <c r="AH45" s="177"/>
    </row>
    <row r="46" spans="2:34" s="69" customFormat="1" ht="18.75" thickBot="1">
      <c r="B46" s="77">
        <v>2</v>
      </c>
      <c r="C46" s="173" t="s">
        <v>71</v>
      </c>
      <c r="D46" s="174" t="s">
        <v>13</v>
      </c>
      <c r="E46" s="170">
        <v>108</v>
      </c>
      <c r="F46" s="168">
        <v>108</v>
      </c>
      <c r="G46" s="114">
        <f>F46/36</f>
        <v>3</v>
      </c>
      <c r="H46" s="176"/>
      <c r="I46" s="116" t="s">
        <v>60</v>
      </c>
      <c r="J46" s="117">
        <f>SUM(L46:O46)</f>
        <v>33</v>
      </c>
      <c r="K46" s="114">
        <f>L46+N46+M46</f>
        <v>33</v>
      </c>
      <c r="L46" s="114">
        <f t="shared" si="7"/>
        <v>22</v>
      </c>
      <c r="M46" s="114">
        <f t="shared" si="7"/>
        <v>11</v>
      </c>
      <c r="N46" s="114">
        <f t="shared" si="7"/>
        <v>0</v>
      </c>
      <c r="O46" s="139">
        <f>(AG46+AC46+Y46+U46)*$U$5</f>
        <v>0</v>
      </c>
      <c r="P46" s="117">
        <f>F46-J46</f>
        <v>75</v>
      </c>
      <c r="Q46" s="119">
        <f>P46/F46</f>
        <v>0.6944444444444444</v>
      </c>
      <c r="R46" s="140">
        <v>2</v>
      </c>
      <c r="S46" s="124">
        <v>1</v>
      </c>
      <c r="T46" s="124"/>
      <c r="U46" s="156"/>
      <c r="V46" s="154"/>
      <c r="W46" s="155"/>
      <c r="X46" s="155"/>
      <c r="Y46" s="156"/>
      <c r="Z46" s="154"/>
      <c r="AA46" s="155"/>
      <c r="AB46" s="155"/>
      <c r="AC46" s="156"/>
      <c r="AD46" s="154"/>
      <c r="AE46" s="155"/>
      <c r="AF46" s="155"/>
      <c r="AG46" s="156"/>
      <c r="AH46" s="178"/>
    </row>
    <row r="47" spans="2:34" s="69" customFormat="1" ht="18">
      <c r="B47" s="70"/>
      <c r="C47" s="71"/>
      <c r="D47" s="25" t="s">
        <v>8</v>
      </c>
      <c r="E47" s="38"/>
      <c r="F47" s="44">
        <f>SUM(F45:F46)</f>
        <v>216</v>
      </c>
      <c r="G47" s="51">
        <f>SUM(G45:G46)</f>
        <v>6</v>
      </c>
      <c r="H47" s="72"/>
      <c r="I47" s="65"/>
      <c r="J47" s="65"/>
      <c r="K47" s="65"/>
      <c r="L47" s="65"/>
      <c r="M47" s="65"/>
      <c r="N47" s="65"/>
      <c r="O47" s="65"/>
      <c r="P47" s="65"/>
      <c r="Q47" s="73"/>
      <c r="R47" s="72"/>
      <c r="S47" s="72"/>
      <c r="T47" s="72"/>
      <c r="U47" s="67"/>
      <c r="V47" s="72"/>
      <c r="W47" s="72"/>
      <c r="X47" s="72"/>
      <c r="Y47" s="67"/>
      <c r="Z47" s="72"/>
      <c r="AA47" s="72"/>
      <c r="AB47" s="72"/>
      <c r="AC47" s="67"/>
      <c r="AD47" s="72"/>
      <c r="AE47" s="72"/>
      <c r="AF47" s="72"/>
      <c r="AG47" s="67"/>
      <c r="AH47" s="74"/>
    </row>
    <row r="48" spans="2:34" ht="18.75" thickBot="1">
      <c r="B48" s="180" t="s">
        <v>67</v>
      </c>
      <c r="C48" s="183" t="s">
        <v>59</v>
      </c>
      <c r="D48" s="184"/>
      <c r="E48" s="184"/>
      <c r="F48" s="184"/>
      <c r="G48" s="184"/>
      <c r="H48" s="184"/>
      <c r="I48" s="30"/>
      <c r="J48" s="30"/>
      <c r="K48" s="30"/>
      <c r="L48" s="30"/>
      <c r="M48" s="30"/>
      <c r="N48" s="30"/>
      <c r="O48" s="30"/>
      <c r="P48" s="30"/>
      <c r="Q48" s="27"/>
      <c r="R48" s="26"/>
      <c r="S48" s="26"/>
      <c r="T48" s="26"/>
      <c r="U48" s="5"/>
      <c r="V48" s="26"/>
      <c r="W48" s="26"/>
      <c r="X48" s="26"/>
      <c r="Y48" s="5"/>
      <c r="Z48" s="26"/>
      <c r="AA48" s="26"/>
      <c r="AB48" s="26"/>
      <c r="AC48" s="5"/>
      <c r="AD48" s="26"/>
      <c r="AE48" s="26"/>
      <c r="AF48" s="26"/>
      <c r="AG48" s="5"/>
      <c r="AH48" s="43"/>
    </row>
    <row r="49" spans="2:34" ht="18">
      <c r="B49" s="84">
        <v>1</v>
      </c>
      <c r="C49" s="171" t="s">
        <v>70</v>
      </c>
      <c r="D49" s="172" t="s">
        <v>13</v>
      </c>
      <c r="E49" s="169">
        <v>108</v>
      </c>
      <c r="F49" s="167">
        <v>108</v>
      </c>
      <c r="G49" s="88">
        <f>F49/36</f>
        <v>3</v>
      </c>
      <c r="H49" s="175"/>
      <c r="I49" s="90" t="s">
        <v>26</v>
      </c>
      <c r="J49" s="91">
        <f>SUM(L49:O49)</f>
        <v>33</v>
      </c>
      <c r="K49" s="88">
        <f>L49+N49+M49</f>
        <v>33</v>
      </c>
      <c r="L49" s="88">
        <f>R49*$R$5+V49*$V$5+Z49*$Z$5+AD49*$AD$5</f>
        <v>22</v>
      </c>
      <c r="M49" s="88">
        <f>S49*$R$5+W49*$V$5+AA49*$Z$5+AE49*$AD$5</f>
        <v>0</v>
      </c>
      <c r="N49" s="88">
        <f>T49*$R$5+X49*$V$5+AB49*$Z$5+AF49*$AD$5</f>
        <v>11</v>
      </c>
      <c r="O49" s="130">
        <f>(AG49+AC49+Y49+U49)*$U$5</f>
        <v>0</v>
      </c>
      <c r="P49" s="91">
        <f>F49-J49</f>
        <v>75</v>
      </c>
      <c r="Q49" s="93">
        <f>P49/F49</f>
        <v>0.6944444444444444</v>
      </c>
      <c r="R49" s="131">
        <v>2</v>
      </c>
      <c r="S49" s="98"/>
      <c r="T49" s="98">
        <v>1</v>
      </c>
      <c r="U49" s="132"/>
      <c r="V49" s="131"/>
      <c r="W49" s="98"/>
      <c r="X49" s="98"/>
      <c r="Y49" s="132"/>
      <c r="Z49" s="131"/>
      <c r="AA49" s="98"/>
      <c r="AB49" s="98"/>
      <c r="AC49" s="132"/>
      <c r="AD49" s="131"/>
      <c r="AE49" s="98"/>
      <c r="AF49" s="98"/>
      <c r="AG49" s="132"/>
      <c r="AH49" s="179"/>
    </row>
    <row r="50" spans="2:34" ht="18">
      <c r="B50" s="15"/>
      <c r="C50" s="42"/>
      <c r="D50" s="25" t="s">
        <v>8</v>
      </c>
      <c r="E50" s="38"/>
      <c r="F50" s="44">
        <f>SUM(F49:F49)</f>
        <v>108</v>
      </c>
      <c r="G50" s="51">
        <f>SUM(G49:G49)</f>
        <v>3</v>
      </c>
      <c r="H50" s="26"/>
      <c r="I50" s="30"/>
      <c r="J50" s="30"/>
      <c r="K50" s="30"/>
      <c r="L50" s="30"/>
      <c r="M50" s="30"/>
      <c r="N50" s="30"/>
      <c r="O50" s="30"/>
      <c r="P50" s="30"/>
      <c r="Q50" s="27"/>
      <c r="R50" s="26"/>
      <c r="S50" s="26"/>
      <c r="T50" s="26"/>
      <c r="U50" s="5"/>
      <c r="V50" s="26"/>
      <c r="W50" s="26"/>
      <c r="X50" s="26"/>
      <c r="Y50" s="5"/>
      <c r="Z50" s="26"/>
      <c r="AA50" s="26"/>
      <c r="AB50" s="26"/>
      <c r="AC50" s="5"/>
      <c r="AD50" s="26"/>
      <c r="AE50" s="26"/>
      <c r="AF50" s="26"/>
      <c r="AG50" s="5"/>
      <c r="AH50" s="43"/>
    </row>
    <row r="51" spans="2:34" ht="15.7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30"/>
      <c r="O51" s="30"/>
      <c r="P51" s="30"/>
      <c r="Q51" s="27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1"/>
      <c r="AH51" s="37"/>
    </row>
    <row r="52" spans="11:34" ht="20.25">
      <c r="K52" s="276"/>
      <c r="L52" s="269"/>
      <c r="M52" s="269"/>
      <c r="N52" s="269"/>
      <c r="O52" s="269"/>
      <c r="P52" s="269"/>
      <c r="Q52" s="277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137"/>
    </row>
    <row r="53" spans="4:34" ht="22.5" customHeight="1">
      <c r="D53" s="41" t="s">
        <v>32</v>
      </c>
      <c r="I53" s="268"/>
      <c r="J53" s="269"/>
      <c r="K53" s="269"/>
      <c r="L53" s="271"/>
      <c r="M53" s="271"/>
      <c r="N53" s="271"/>
      <c r="O53" s="271"/>
      <c r="P53" s="271"/>
      <c r="Q53" s="272"/>
      <c r="R53" s="266"/>
      <c r="S53" s="267"/>
      <c r="T53" s="267"/>
      <c r="U53" s="267"/>
      <c r="V53" s="266"/>
      <c r="W53" s="267"/>
      <c r="X53" s="267"/>
      <c r="Y53" s="267"/>
      <c r="Z53" s="266"/>
      <c r="AA53" s="267"/>
      <c r="AB53" s="267"/>
      <c r="AC53" s="267"/>
      <c r="AD53" s="266"/>
      <c r="AE53" s="267"/>
      <c r="AF53" s="267"/>
      <c r="AG53" s="267"/>
      <c r="AH53" s="40"/>
    </row>
    <row r="54" spans="4:34" ht="18">
      <c r="D54" s="41"/>
      <c r="I54" s="268"/>
      <c r="J54" s="269"/>
      <c r="K54" s="269"/>
      <c r="L54" s="271"/>
      <c r="M54" s="271"/>
      <c r="N54" s="271"/>
      <c r="O54" s="271"/>
      <c r="P54" s="271"/>
      <c r="Q54" s="272"/>
      <c r="R54" s="266"/>
      <c r="S54" s="267"/>
      <c r="T54" s="267"/>
      <c r="U54" s="267"/>
      <c r="V54" s="266"/>
      <c r="W54" s="267"/>
      <c r="X54" s="267"/>
      <c r="Y54" s="267"/>
      <c r="Z54" s="266"/>
      <c r="AA54" s="267"/>
      <c r="AB54" s="267"/>
      <c r="AC54" s="267"/>
      <c r="AD54" s="266"/>
      <c r="AE54" s="267"/>
      <c r="AF54" s="267"/>
      <c r="AG54" s="267"/>
      <c r="AH54" s="40"/>
    </row>
    <row r="55" spans="2:34" ht="18">
      <c r="B55" s="14"/>
      <c r="C55" s="35"/>
      <c r="D55" s="35"/>
      <c r="L55" s="48"/>
      <c r="M55" s="48"/>
      <c r="N55" s="48"/>
      <c r="O55" s="48"/>
      <c r="P55" s="48"/>
      <c r="Q55" s="49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40"/>
    </row>
    <row r="56" spans="2:34" ht="18">
      <c r="B56" s="273"/>
      <c r="C56" s="274"/>
      <c r="D56" s="274"/>
      <c r="L56" s="48"/>
      <c r="M56" s="48"/>
      <c r="N56" s="48"/>
      <c r="O56" s="48"/>
      <c r="P56" s="48"/>
      <c r="Q56" s="49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40"/>
    </row>
    <row r="57" spans="12:34" ht="18">
      <c r="L57" s="48"/>
      <c r="M57" s="48"/>
      <c r="N57" s="48"/>
      <c r="O57" s="48"/>
      <c r="P57" s="48"/>
      <c r="Q57" s="49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40"/>
    </row>
  </sheetData>
  <sheetProtection/>
  <mergeCells count="83">
    <mergeCell ref="Z17:AC17"/>
    <mergeCell ref="Z18:AC18"/>
    <mergeCell ref="Z19:AC19"/>
    <mergeCell ref="K18:Q18"/>
    <mergeCell ref="K19:Q19"/>
    <mergeCell ref="K17:Q17"/>
    <mergeCell ref="R17:U17"/>
    <mergeCell ref="R18:U18"/>
    <mergeCell ref="R19:U19"/>
    <mergeCell ref="C29:Y29"/>
    <mergeCell ref="C44:Y44"/>
    <mergeCell ref="R52:U52"/>
    <mergeCell ref="K52:Q52"/>
    <mergeCell ref="V52:Y52"/>
    <mergeCell ref="AD54:AG54"/>
    <mergeCell ref="B56:D56"/>
    <mergeCell ref="I54:K54"/>
    <mergeCell ref="L54:Q54"/>
    <mergeCell ref="Z52:AC52"/>
    <mergeCell ref="AD52:AG52"/>
    <mergeCell ref="L53:Q53"/>
    <mergeCell ref="R53:U53"/>
    <mergeCell ref="V53:Y53"/>
    <mergeCell ref="Z53:AC53"/>
    <mergeCell ref="V54:Y54"/>
    <mergeCell ref="Z54:AC54"/>
    <mergeCell ref="AD53:AG53"/>
    <mergeCell ref="R54:U54"/>
    <mergeCell ref="I53:K53"/>
    <mergeCell ref="AG6:AG7"/>
    <mergeCell ref="AD6:AD7"/>
    <mergeCell ref="AE6:AE7"/>
    <mergeCell ref="R24:AF24"/>
    <mergeCell ref="AB6:AB7"/>
    <mergeCell ref="AC6:AC7"/>
    <mergeCell ref="X6:X7"/>
    <mergeCell ref="Y6:Y7"/>
    <mergeCell ref="U6:U7"/>
    <mergeCell ref="AA6:AA7"/>
    <mergeCell ref="O6:O7"/>
    <mergeCell ref="S6:S7"/>
    <mergeCell ref="P6:P7"/>
    <mergeCell ref="Z6:Z7"/>
    <mergeCell ref="V6:V7"/>
    <mergeCell ref="W6:W7"/>
    <mergeCell ref="Q6:Q7"/>
    <mergeCell ref="R6:R7"/>
    <mergeCell ref="B1:AF1"/>
    <mergeCell ref="C2:AF2"/>
    <mergeCell ref="C3:C7"/>
    <mergeCell ref="D3:D7"/>
    <mergeCell ref="E3:G4"/>
    <mergeCell ref="H3:I5"/>
    <mergeCell ref="R3:AG3"/>
    <mergeCell ref="E5:F5"/>
    <mergeCell ref="AF6:AF7"/>
    <mergeCell ref="E6:E7"/>
    <mergeCell ref="B3:B7"/>
    <mergeCell ref="AH3:AH7"/>
    <mergeCell ref="J6:J7"/>
    <mergeCell ref="K6:N6"/>
    <mergeCell ref="T6:T7"/>
    <mergeCell ref="J3:O5"/>
    <mergeCell ref="P3:Q5"/>
    <mergeCell ref="R5:T5"/>
    <mergeCell ref="Z4:AG4"/>
    <mergeCell ref="Z5:AB5"/>
    <mergeCell ref="AD5:AF5"/>
    <mergeCell ref="V5:X5"/>
    <mergeCell ref="R4:Y4"/>
    <mergeCell ref="C9:I9"/>
    <mergeCell ref="H6:H7"/>
    <mergeCell ref="I6:I7"/>
    <mergeCell ref="F6:F7"/>
    <mergeCell ref="G6:G7"/>
    <mergeCell ref="C8:G8"/>
    <mergeCell ref="C43:F43"/>
    <mergeCell ref="C48:H48"/>
    <mergeCell ref="B22:Y22"/>
    <mergeCell ref="C32:Y32"/>
    <mergeCell ref="C37:Y37"/>
    <mergeCell ref="C25:Y25"/>
    <mergeCell ref="C40:Y40"/>
  </mergeCells>
  <printOptions/>
  <pageMargins left="0.75" right="0.75" top="1" bottom="1" header="0.5" footer="0.5"/>
  <pageSetup horizontalDpi="120" verticalDpi="120" orientation="landscape" paperSize="9" scale="54" r:id="rId2"/>
  <rowBreaks count="1" manualBreakCount="1">
    <brk id="2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</dc:creator>
  <cp:keywords/>
  <dc:description/>
  <cp:lastModifiedBy>rvv</cp:lastModifiedBy>
  <cp:lastPrinted>2012-01-10T11:40:17Z</cp:lastPrinted>
  <dcterms:created xsi:type="dcterms:W3CDTF">2002-01-26T10:34:30Z</dcterms:created>
  <dcterms:modified xsi:type="dcterms:W3CDTF">2012-01-31T02:17:23Z</dcterms:modified>
  <cp:category/>
  <cp:version/>
  <cp:contentType/>
  <cp:contentStatus/>
</cp:coreProperties>
</file>